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65" windowWidth="3795" windowHeight="17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List1!$A$1:$M$135</definedName>
  </definedNames>
  <calcPr calcId="145621" calcMode="manual"/>
</workbook>
</file>

<file path=xl/calcChain.xml><?xml version="1.0" encoding="utf-8"?>
<calcChain xmlns="http://schemas.openxmlformats.org/spreadsheetml/2006/main">
  <c r="H62" i="1" l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99" i="1" l="1"/>
  <c r="J100" i="1"/>
  <c r="J101" i="1"/>
  <c r="J102" i="1"/>
  <c r="J103" i="1"/>
  <c r="J104" i="1"/>
  <c r="J105" i="1"/>
  <c r="J106" i="1"/>
  <c r="J98" i="1"/>
  <c r="J92" i="1" l="1"/>
  <c r="J70" i="1"/>
  <c r="J71" i="1"/>
  <c r="J72" i="1"/>
  <c r="J73" i="1"/>
  <c r="J74" i="1"/>
  <c r="J75" i="1"/>
  <c r="J76" i="1"/>
  <c r="J77" i="1"/>
  <c r="J78" i="1"/>
  <c r="J79" i="1"/>
  <c r="J80" i="1"/>
  <c r="J81" i="1"/>
  <c r="J6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8" i="1"/>
  <c r="H107" i="1" l="1"/>
  <c r="J107" i="1" l="1"/>
  <c r="J33" i="1" l="1"/>
  <c r="M91" i="1" l="1"/>
  <c r="H33" i="1" l="1"/>
  <c r="H82" i="1"/>
  <c r="G92" i="1" l="1"/>
  <c r="H91" i="1"/>
  <c r="G91" i="1"/>
  <c r="H93" i="1" l="1"/>
  <c r="J91" i="1"/>
  <c r="J93" i="1" s="1"/>
  <c r="E115" i="1"/>
  <c r="G93" i="1"/>
  <c r="E119" i="1" l="1"/>
  <c r="G69" i="1" l="1"/>
  <c r="G70" i="1"/>
  <c r="E116" i="1" l="1"/>
  <c r="E117" i="1" l="1"/>
  <c r="G81" i="1"/>
  <c r="G80" i="1"/>
  <c r="G79" i="1"/>
  <c r="G78" i="1"/>
  <c r="G77" i="1"/>
  <c r="G76" i="1"/>
  <c r="G75" i="1"/>
  <c r="G74" i="1"/>
  <c r="G73" i="1"/>
  <c r="G72" i="1"/>
  <c r="G71" i="1"/>
  <c r="J82" i="1" l="1"/>
  <c r="E120" i="1" l="1"/>
  <c r="E118" i="1"/>
  <c r="E121" i="1" l="1"/>
  <c r="F123" i="1" s="1"/>
  <c r="F124" i="1" l="1"/>
  <c r="F126" i="1" s="1"/>
  <c r="F129" i="1" s="1"/>
  <c r="F130" i="1" l="1"/>
  <c r="F132" i="1" s="1"/>
  <c r="F135" i="1" l="1"/>
</calcChain>
</file>

<file path=xl/sharedStrings.xml><?xml version="1.0" encoding="utf-8"?>
<sst xmlns="http://schemas.openxmlformats.org/spreadsheetml/2006/main" count="361" uniqueCount="181">
  <si>
    <t>DDV  22%</t>
  </si>
  <si>
    <t>R1-235</t>
  </si>
  <si>
    <t>Datum:  ………………………                                                          Izvajalec:</t>
  </si>
  <si>
    <t>Kraj:      ………………………                       žig                      …………………………………..</t>
  </si>
  <si>
    <t xml:space="preserve">        </t>
  </si>
  <si>
    <t>Opomba:</t>
  </si>
  <si>
    <t>G1-1</t>
  </si>
  <si>
    <t>I.</t>
  </si>
  <si>
    <t>II.</t>
  </si>
  <si>
    <t>IV.</t>
  </si>
  <si>
    <t>V.</t>
  </si>
  <si>
    <t>štev.</t>
  </si>
  <si>
    <t>Območje 4 (Kranj)</t>
  </si>
  <si>
    <t>III.</t>
  </si>
  <si>
    <t>Območje 6 (Maribor)</t>
  </si>
  <si>
    <t>Območje 7 (Murska Sobota)</t>
  </si>
  <si>
    <t>Območje 8 (Novo mesto)</t>
  </si>
  <si>
    <t>a</t>
  </si>
  <si>
    <t xml:space="preserve">Rekapitulacija </t>
  </si>
  <si>
    <t>Območje 5 (Ljubljana)</t>
  </si>
  <si>
    <t>PREDRAČUN</t>
  </si>
  <si>
    <t>I.  Območje 4 - Kranj</t>
  </si>
  <si>
    <t>II.  Območje 5 - Ljubljana</t>
  </si>
  <si>
    <t>III.  Območje 6 - Maribor</t>
  </si>
  <si>
    <t>IV.  Območje 7 - Murska Sobota</t>
  </si>
  <si>
    <t>V.  Območje 8 - Novo mesto</t>
  </si>
  <si>
    <t>opomba</t>
  </si>
  <si>
    <t>št. odseka</t>
  </si>
  <si>
    <t>cesta</t>
  </si>
  <si>
    <t>odsek</t>
  </si>
  <si>
    <t>začetek stac.</t>
  </si>
  <si>
    <t>konec stac.</t>
  </si>
  <si>
    <t>dolžina razpok (m)</t>
  </si>
  <si>
    <t>cena 
(EUR/m)</t>
  </si>
  <si>
    <t>skupaj
(EUR)</t>
  </si>
  <si>
    <t>občina</t>
  </si>
  <si>
    <t>Sl. Bistrica - Poljčane</t>
  </si>
  <si>
    <t>Hoče - Pohorska vzpenjača</t>
  </si>
  <si>
    <t xml:space="preserve">Vosek- Jurovski dol </t>
  </si>
  <si>
    <t xml:space="preserve">Pesnica- Lenart </t>
  </si>
  <si>
    <t>R1-227</t>
  </si>
  <si>
    <t>Kotlje - Slovenj Gradec</t>
  </si>
  <si>
    <t>Ravne - Kotlje</t>
  </si>
  <si>
    <t>G2-112</t>
  </si>
  <si>
    <t>Holmec - Poljana</t>
  </si>
  <si>
    <t>vzdolžno in prečno</t>
  </si>
  <si>
    <t>Maribor</t>
  </si>
  <si>
    <t>Slovenska Bistrica</t>
  </si>
  <si>
    <t>Pesnica</t>
  </si>
  <si>
    <t>Lenart</t>
  </si>
  <si>
    <t>L in D stran</t>
  </si>
  <si>
    <t>Prevalje</t>
  </si>
  <si>
    <t>MB(koroški most- C. proletar. brigad)</t>
  </si>
  <si>
    <t>MB (koroški most- C. proletar. brigad)</t>
  </si>
  <si>
    <t>MB (C. proletar. brigad- Tržaška c.)</t>
  </si>
  <si>
    <t>MB (C.proletar. brigad- Tržaška c.)</t>
  </si>
  <si>
    <t>dolžina odseka (m)</t>
  </si>
  <si>
    <t>Ravne na Koroškem</t>
  </si>
  <si>
    <t>Hoče-Slivnica</t>
  </si>
  <si>
    <t>R2-449</t>
  </si>
  <si>
    <t>R1-230</t>
  </si>
  <si>
    <t>G. Radgona - Radenci</t>
  </si>
  <si>
    <t>MS (Gaj) - Priključek MS</t>
  </si>
  <si>
    <t>G. Radgona</t>
  </si>
  <si>
    <t>L, D in sredina</t>
  </si>
  <si>
    <t>M. Sobota</t>
  </si>
  <si>
    <t>ZALIVANJE REG NA DRŽAVNIH CESTAH V RS V LETU 2021</t>
  </si>
  <si>
    <t>Slovenj Gradec</t>
  </si>
  <si>
    <t xml:space="preserve">skupaj zalivanje razpok </t>
  </si>
  <si>
    <t>Cena zapore v ponudbi se ne spreminja. Obračun zapore se izvede na podlagi dejanskih stroškov in fakture pogodbenega koncesionarja.</t>
  </si>
  <si>
    <t>krožišče</t>
  </si>
  <si>
    <t>R3-635</t>
  </si>
  <si>
    <t>Lesce-Kamna Gorica-Lipnica</t>
  </si>
  <si>
    <t>R2-452</t>
  </si>
  <si>
    <t>Lesce-Črnivec</t>
  </si>
  <si>
    <t>R1-201</t>
  </si>
  <si>
    <t>Korensko sedlo - Podkoren</t>
  </si>
  <si>
    <t>R1-202</t>
  </si>
  <si>
    <t>Državna meja - Rateče</t>
  </si>
  <si>
    <t>Rateče - Podkoren</t>
  </si>
  <si>
    <t>Podkoren - Kranjska Gora</t>
  </si>
  <si>
    <t>Žirovnica - Lesce</t>
  </si>
  <si>
    <t>Hrušica - Javornik</t>
  </si>
  <si>
    <t>Kraje - Hrušica</t>
  </si>
  <si>
    <t>RT-908</t>
  </si>
  <si>
    <t>Mojstrana - Vrata</t>
  </si>
  <si>
    <t>R3-639</t>
  </si>
  <si>
    <t>Vodice-Spodji Brnik</t>
  </si>
  <si>
    <t>R2-412</t>
  </si>
  <si>
    <t>R1-210</t>
  </si>
  <si>
    <t>Škofja Loka-Zminec</t>
  </si>
  <si>
    <t>G2-101</t>
  </si>
  <si>
    <t>Priključek Bistrica (Tržič)</t>
  </si>
  <si>
    <t>Kranj (Kidričeva - Iskra)</t>
  </si>
  <si>
    <t>R2-210</t>
  </si>
  <si>
    <t>Kranj (Primskovo - Labore)</t>
  </si>
  <si>
    <t>R2-408</t>
  </si>
  <si>
    <t>Radovljica</t>
  </si>
  <si>
    <t>L in D</t>
  </si>
  <si>
    <t>Kranjska Gora</t>
  </si>
  <si>
    <t>Žirovnica</t>
  </si>
  <si>
    <t>Jesenice</t>
  </si>
  <si>
    <t>Vodice</t>
  </si>
  <si>
    <t>L,D in sredina</t>
  </si>
  <si>
    <t>Kranj</t>
  </si>
  <si>
    <t>Škofja Loka</t>
  </si>
  <si>
    <t>Tržič</t>
  </si>
  <si>
    <t>Žiri</t>
  </si>
  <si>
    <t>prečne razp.</t>
  </si>
  <si>
    <t>R2-448</t>
  </si>
  <si>
    <t>G2-105</t>
  </si>
  <si>
    <t>Novo mesto AC-Ločna)</t>
  </si>
  <si>
    <t>Kronovo-Dolenje Kronovo</t>
  </si>
  <si>
    <t>Dolenje Kronovo-Dobrava</t>
  </si>
  <si>
    <t>R3-651</t>
  </si>
  <si>
    <t>Karteljevo-NM (Bučna vas)</t>
  </si>
  <si>
    <t>G1-5</t>
  </si>
  <si>
    <t>Brestanica-Krško</t>
  </si>
  <si>
    <t>Impolca-Brestanica</t>
  </si>
  <si>
    <t>Boštanj-Impolca</t>
  </si>
  <si>
    <t>R3-672</t>
  </si>
  <si>
    <t>Impolca-Zavratec</t>
  </si>
  <si>
    <t>R1-216</t>
  </si>
  <si>
    <t>Črmošnjice-Črnomelj</t>
  </si>
  <si>
    <t>L+D</t>
  </si>
  <si>
    <t>Novo mesto</t>
  </si>
  <si>
    <t>Šmarješke T.</t>
  </si>
  <si>
    <t>Krško</t>
  </si>
  <si>
    <t>Sevnica</t>
  </si>
  <si>
    <t>Črnomelj</t>
  </si>
  <si>
    <t>RT-929</t>
  </si>
  <si>
    <t>R1-219</t>
  </si>
  <si>
    <t>R3-749</t>
  </si>
  <si>
    <t>G2-102</t>
  </si>
  <si>
    <t>Logatec</t>
  </si>
  <si>
    <t>G2-104</t>
  </si>
  <si>
    <t>Sp.Brnik-Moste</t>
  </si>
  <si>
    <t>Ljubljana</t>
  </si>
  <si>
    <t>G2-108</t>
  </si>
  <si>
    <t>Črnuče-Šentjakob</t>
  </si>
  <si>
    <t>Ljubljama</t>
  </si>
  <si>
    <t>Kamnik</t>
  </si>
  <si>
    <t>R1-225</t>
  </si>
  <si>
    <t>Kamnik(Mekinje)-Stahovica</t>
  </si>
  <si>
    <t>R1-221</t>
  </si>
  <si>
    <t>Trojane-Izlake</t>
  </si>
  <si>
    <t>Zagorje</t>
  </si>
  <si>
    <t>zalivanje razpok</t>
  </si>
  <si>
    <t>skupna dolžina vseh razpok v m</t>
  </si>
  <si>
    <t>Žiri-Trebija</t>
  </si>
  <si>
    <t xml:space="preserve"> 10% nepredvidenih del</t>
  </si>
  <si>
    <t>SKUPAJ GRADBENA DELA Z DDV</t>
  </si>
  <si>
    <t xml:space="preserve">Skupaj </t>
  </si>
  <si>
    <t xml:space="preserve">SKUPAJ GRADBENA DELA </t>
  </si>
  <si>
    <t xml:space="preserve">ELABORAT ZAPORE CESTE </t>
  </si>
  <si>
    <t>SKUPAJ</t>
  </si>
  <si>
    <t>skupna cena (EUR/m)</t>
  </si>
  <si>
    <t>VREDNOST ZALIVANJA REG NA OSTALIH ODSEKIH</t>
  </si>
  <si>
    <t xml:space="preserve">SKUPNA VREDNOST </t>
  </si>
  <si>
    <t>STROŠKI ZAPORE PO RAČUNIH KONCESIONARJEV</t>
  </si>
  <si>
    <t>Kr. Gora - Mojstrana - Dovje</t>
  </si>
  <si>
    <t>Javornik - Žirovnica</t>
  </si>
  <si>
    <t>R1-211</t>
  </si>
  <si>
    <t>Kranj (Labore)-Jeprca</t>
  </si>
  <si>
    <t>Polica-Kranj (Kidričeva)</t>
  </si>
  <si>
    <t>Naklo/Kranj</t>
  </si>
  <si>
    <t>R3-644</t>
  </si>
  <si>
    <t>LJ(Šmartinska)-Šentjakob</t>
  </si>
  <si>
    <t>R2-414</t>
  </si>
  <si>
    <t>Kamnik-Ločica</t>
  </si>
  <si>
    <t>R2-447</t>
  </si>
  <si>
    <t>Trojane-Želodnik</t>
  </si>
  <si>
    <t>Lukovica</t>
  </si>
  <si>
    <t>R2-407</t>
  </si>
  <si>
    <t>Gor.Vas-Ljubljanica</t>
  </si>
  <si>
    <t>Gorenja vas</t>
  </si>
  <si>
    <t>Dovje - Mojstrana - Kraje</t>
  </si>
  <si>
    <t>Cena na enoto (brez DDV) in vrednosti postavk (količina x cena na enoto) se navede v EUR na dve decimalni mesti natančno.</t>
  </si>
  <si>
    <t>R1-212</t>
  </si>
  <si>
    <t>Cerknica-Bl.Polica</t>
  </si>
  <si>
    <t>Cerknica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</si>
</sst>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_S_I_T_-;\-* #,##0.00\ _S_I_T_-;_-* &quot;-&quot;??\ _S_I_T_-;_-@_-"/>
    <numFmt numFmtId="165" formatCode="_-* #,##0.00\ [$€-1]_-;\-* #,##0.00\ [$€-1]_-;_-* &quot;-&quot;??\ [$€-1]_-;_-@_-"/>
    <numFmt numFmtId="166" formatCode="#,##0.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7" applyNumberFormat="0" applyFill="0" applyAlignment="0" applyProtection="0"/>
    <xf numFmtId="0" fontId="2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7" fillId="22" borderId="0" applyNumberFormat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20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164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2">
    <xf numFmtId="0" fontId="0" fillId="0" borderId="0" xfId="0"/>
    <xf numFmtId="4" fontId="27" fillId="25" borderId="45" xfId="44" applyNumberFormat="1" applyFont="1" applyFill="1" applyBorder="1" applyAlignment="1" applyProtection="1">
      <alignment horizontal="center"/>
    </xf>
    <xf numFmtId="4" fontId="27" fillId="25" borderId="13" xfId="1" applyNumberFormat="1" applyFont="1" applyFill="1" applyBorder="1" applyAlignment="1" applyProtection="1">
      <alignment horizontal="center" vertical="center"/>
      <protection locked="0"/>
    </xf>
    <xf numFmtId="4" fontId="27" fillId="0" borderId="13" xfId="1" applyNumberFormat="1" applyFont="1" applyFill="1" applyBorder="1" applyAlignment="1" applyProtection="1">
      <alignment horizontal="center" vertical="center"/>
      <protection locked="0"/>
    </xf>
    <xf numFmtId="4" fontId="0" fillId="0" borderId="12" xfId="0" applyNumberFormat="1" applyBorder="1" applyProtection="1">
      <protection locked="0"/>
    </xf>
    <xf numFmtId="0" fontId="32" fillId="0" borderId="0" xfId="1" applyFont="1" applyAlignment="1" applyProtection="1">
      <alignment horizontal="left"/>
    </xf>
    <xf numFmtId="0" fontId="24" fillId="0" borderId="0" xfId="1" applyFont="1" applyAlignment="1" applyProtection="1">
      <alignment horizontal="center"/>
    </xf>
    <xf numFmtId="0" fontId="24" fillId="0" borderId="0" xfId="1" applyFont="1" applyProtection="1"/>
    <xf numFmtId="0" fontId="24" fillId="0" borderId="0" xfId="1" applyFont="1" applyAlignment="1" applyProtection="1">
      <alignment horizontal="left"/>
    </xf>
    <xf numFmtId="3" fontId="24" fillId="0" borderId="0" xfId="1" applyNumberFormat="1" applyFont="1" applyProtection="1"/>
    <xf numFmtId="14" fontId="24" fillId="0" borderId="0" xfId="1" applyNumberFormat="1" applyFont="1" applyProtection="1"/>
    <xf numFmtId="0" fontId="23" fillId="0" borderId="0" xfId="0" applyFont="1" applyProtection="1"/>
    <xf numFmtId="0" fontId="35" fillId="0" borderId="0" xfId="0" applyFont="1" applyFill="1" applyProtection="1"/>
    <xf numFmtId="0" fontId="33" fillId="0" borderId="0" xfId="1" applyFont="1" applyAlignment="1" applyProtection="1">
      <alignment horizontal="left"/>
    </xf>
    <xf numFmtId="0" fontId="31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0" fontId="27" fillId="0" borderId="0" xfId="1" applyFont="1" applyProtection="1"/>
    <xf numFmtId="0" fontId="28" fillId="0" borderId="0" xfId="1" applyFont="1" applyProtection="1"/>
    <xf numFmtId="0" fontId="1" fillId="0" borderId="0" xfId="0" applyFont="1" applyProtection="1"/>
    <xf numFmtId="0" fontId="34" fillId="0" borderId="0" xfId="0" applyFont="1" applyFill="1" applyProtection="1"/>
    <xf numFmtId="0" fontId="0" fillId="0" borderId="0" xfId="0" applyFont="1" applyProtection="1"/>
    <xf numFmtId="0" fontId="27" fillId="0" borderId="10" xfId="1" applyFont="1" applyBorder="1" applyAlignment="1" applyProtection="1">
      <alignment horizontal="center" vertical="center" wrapText="1"/>
    </xf>
    <xf numFmtId="0" fontId="27" fillId="0" borderId="14" xfId="1" applyFont="1" applyBorder="1" applyAlignment="1" applyProtection="1">
      <alignment horizontal="center" vertical="center" wrapText="1"/>
    </xf>
    <xf numFmtId="3" fontId="27" fillId="0" borderId="14" xfId="1" applyNumberFormat="1" applyFont="1" applyBorder="1" applyAlignment="1" applyProtection="1">
      <alignment horizontal="center" vertical="center" wrapText="1"/>
    </xf>
    <xf numFmtId="4" fontId="27" fillId="0" borderId="11" xfId="1" applyNumberFormat="1" applyFont="1" applyBorder="1" applyAlignment="1" applyProtection="1">
      <alignment horizontal="center" vertical="center" wrapText="1"/>
    </xf>
    <xf numFmtId="0" fontId="27" fillId="0" borderId="32" xfId="1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left"/>
    </xf>
    <xf numFmtId="0" fontId="27" fillId="0" borderId="60" xfId="1" applyFont="1" applyFill="1" applyBorder="1" applyAlignment="1" applyProtection="1">
      <alignment horizontal="center" vertical="center"/>
    </xf>
    <xf numFmtId="0" fontId="27" fillId="25" borderId="13" xfId="0" applyFont="1" applyFill="1" applyBorder="1" applyAlignment="1" applyProtection="1">
      <alignment horizontal="left" vertical="center" wrapText="1"/>
    </xf>
    <xf numFmtId="0" fontId="27" fillId="25" borderId="13" xfId="0" applyFont="1" applyFill="1" applyBorder="1" applyAlignment="1" applyProtection="1">
      <alignment horizontal="right" vertical="center" wrapText="1"/>
    </xf>
    <xf numFmtId="3" fontId="27" fillId="25" borderId="13" xfId="0" applyNumberFormat="1" applyFont="1" applyFill="1" applyBorder="1" applyAlignment="1" applyProtection="1">
      <alignment horizontal="right" vertical="center" wrapText="1"/>
    </xf>
    <xf numFmtId="3" fontId="4" fillId="0" borderId="13" xfId="54" applyNumberFormat="1" applyFont="1" applyFill="1" applyBorder="1" applyAlignment="1" applyProtection="1">
      <alignment horizontal="right" vertical="center"/>
    </xf>
    <xf numFmtId="4" fontId="27" fillId="25" borderId="13" xfId="56" applyNumberFormat="1" applyFont="1" applyFill="1" applyBorder="1" applyAlignment="1" applyProtection="1">
      <alignment horizontal="right" vertical="center"/>
    </xf>
    <xf numFmtId="0" fontId="27" fillId="25" borderId="23" xfId="0" applyFont="1" applyFill="1" applyBorder="1" applyAlignment="1" applyProtection="1">
      <alignment horizontal="left" vertical="center" wrapText="1"/>
    </xf>
    <xf numFmtId="4" fontId="38" fillId="0" borderId="0" xfId="0" applyNumberFormat="1" applyFont="1" applyFill="1" applyBorder="1" applyAlignment="1" applyProtection="1">
      <alignment horizontal="center" vertical="center"/>
    </xf>
    <xf numFmtId="0" fontId="0" fillId="0" borderId="27" xfId="0" applyFont="1" applyBorder="1" applyProtection="1"/>
    <xf numFmtId="0" fontId="27" fillId="0" borderId="17" xfId="1" applyFont="1" applyFill="1" applyBorder="1" applyAlignment="1" applyProtection="1">
      <alignment horizontal="center" vertical="center"/>
    </xf>
    <xf numFmtId="0" fontId="27" fillId="25" borderId="12" xfId="0" applyFont="1" applyFill="1" applyBorder="1" applyAlignment="1" applyProtection="1">
      <alignment horizontal="left" vertical="center" wrapText="1"/>
    </xf>
    <xf numFmtId="0" fontId="27" fillId="25" borderId="12" xfId="0" applyFont="1" applyFill="1" applyBorder="1" applyAlignment="1" applyProtection="1">
      <alignment horizontal="right" vertical="center" wrapText="1"/>
    </xf>
    <xf numFmtId="3" fontId="27" fillId="25" borderId="12" xfId="0" applyNumberFormat="1" applyFont="1" applyFill="1" applyBorder="1" applyAlignment="1" applyProtection="1">
      <alignment horizontal="right" vertical="center" wrapText="1"/>
    </xf>
    <xf numFmtId="3" fontId="4" fillId="0" borderId="12" xfId="54" applyNumberFormat="1" applyFont="1" applyFill="1" applyBorder="1" applyAlignment="1" applyProtection="1">
      <alignment horizontal="right" vertical="center"/>
    </xf>
    <xf numFmtId="3" fontId="4" fillId="25" borderId="12" xfId="0" applyNumberFormat="1" applyFont="1" applyFill="1" applyBorder="1" applyAlignment="1" applyProtection="1">
      <alignment horizontal="right" vertical="center" wrapText="1"/>
    </xf>
    <xf numFmtId="0" fontId="27" fillId="25" borderId="18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center" vertical="center"/>
    </xf>
    <xf numFmtId="4" fontId="1" fillId="0" borderId="0" xfId="0" applyNumberFormat="1" applyFont="1" applyProtection="1"/>
    <xf numFmtId="0" fontId="1" fillId="0" borderId="55" xfId="0" applyFont="1" applyBorder="1" applyProtection="1"/>
    <xf numFmtId="4" fontId="1" fillId="0" borderId="55" xfId="0" applyNumberFormat="1" applyFont="1" applyBorder="1" applyProtection="1"/>
    <xf numFmtId="0" fontId="0" fillId="0" borderId="55" xfId="0" applyFont="1" applyBorder="1" applyProtection="1"/>
    <xf numFmtId="4" fontId="38" fillId="0" borderId="0" xfId="0" applyNumberFormat="1" applyFont="1" applyBorder="1" applyAlignment="1" applyProtection="1">
      <alignment horizontal="center" vertical="center"/>
    </xf>
    <xf numFmtId="4" fontId="1" fillId="0" borderId="13" xfId="0" applyNumberFormat="1" applyFont="1" applyBorder="1" applyProtection="1"/>
    <xf numFmtId="0" fontId="38" fillId="0" borderId="0" xfId="0" applyFont="1" applyFill="1" applyBorder="1" applyAlignment="1" applyProtection="1">
      <alignment horizontal="center" vertical="center"/>
    </xf>
    <xf numFmtId="4" fontId="38" fillId="0" borderId="0" xfId="0" applyNumberFormat="1" applyFont="1" applyFill="1" applyBorder="1" applyAlignment="1" applyProtection="1">
      <alignment horizontal="center" vertical="center" wrapText="1"/>
    </xf>
    <xf numFmtId="0" fontId="27" fillId="25" borderId="12" xfId="0" applyFont="1" applyFill="1" applyBorder="1" applyAlignment="1" applyProtection="1">
      <alignment horizontal="left" vertical="center"/>
    </xf>
    <xf numFmtId="0" fontId="27" fillId="25" borderId="12" xfId="0" applyFont="1" applyFill="1" applyBorder="1" applyAlignment="1" applyProtection="1">
      <alignment horizontal="right" vertical="center"/>
    </xf>
    <xf numFmtId="3" fontId="27" fillId="25" borderId="12" xfId="0" applyNumberFormat="1" applyFont="1" applyFill="1" applyBorder="1" applyAlignment="1" applyProtection="1">
      <alignment horizontal="right" vertical="center"/>
    </xf>
    <xf numFmtId="0" fontId="4" fillId="25" borderId="12" xfId="40" applyFont="1" applyFill="1" applyBorder="1" applyAlignment="1" applyProtection="1">
      <alignment horizontal="left" vertical="center"/>
    </xf>
    <xf numFmtId="0" fontId="4" fillId="25" borderId="12" xfId="40" applyFont="1" applyFill="1" applyBorder="1" applyAlignment="1" applyProtection="1">
      <alignment horizontal="right" vertical="center"/>
    </xf>
    <xf numFmtId="0" fontId="4" fillId="25" borderId="12" xfId="40" applyFont="1" applyFill="1" applyBorder="1" applyAlignment="1" applyProtection="1">
      <alignment horizontal="left" vertical="center" wrapText="1"/>
    </xf>
    <xf numFmtId="3" fontId="4" fillId="25" borderId="12" xfId="40" applyNumberFormat="1" applyFont="1" applyFill="1" applyBorder="1" applyAlignment="1" applyProtection="1">
      <alignment horizontal="right" vertical="center"/>
    </xf>
    <xf numFmtId="4" fontId="34" fillId="0" borderId="0" xfId="0" applyNumberFormat="1" applyFont="1" applyProtection="1"/>
    <xf numFmtId="0" fontId="4" fillId="25" borderId="12" xfId="0" applyFont="1" applyFill="1" applyBorder="1" applyAlignment="1" applyProtection="1">
      <alignment horizontal="lef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left" vertical="center" wrapText="1"/>
    </xf>
    <xf numFmtId="3" fontId="4" fillId="25" borderId="12" xfId="0" applyNumberFormat="1" applyFont="1" applyFill="1" applyBorder="1" applyAlignment="1" applyProtection="1">
      <alignment horizontal="right" vertical="center"/>
    </xf>
    <xf numFmtId="49" fontId="4" fillId="25" borderId="18" xfId="0" applyNumberFormat="1" applyFont="1" applyFill="1" applyBorder="1" applyAlignment="1" applyProtection="1">
      <alignment horizontal="left" vertical="center"/>
    </xf>
    <xf numFmtId="0" fontId="4" fillId="0" borderId="17" xfId="1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left" vertical="center" wrapText="1"/>
    </xf>
    <xf numFmtId="0" fontId="34" fillId="0" borderId="0" xfId="0" applyFont="1" applyProtection="1"/>
    <xf numFmtId="0" fontId="4" fillId="25" borderId="12" xfId="0" applyFont="1" applyFill="1" applyBorder="1" applyAlignment="1" applyProtection="1">
      <alignment horizontal="right" vertical="center" wrapText="1"/>
    </xf>
    <xf numFmtId="3" fontId="4" fillId="0" borderId="12" xfId="54" applyNumberFormat="1" applyFont="1" applyFill="1" applyBorder="1" applyAlignment="1" applyProtection="1">
      <alignment horizontal="right" vertical="center" wrapText="1"/>
    </xf>
    <xf numFmtId="0" fontId="29" fillId="0" borderId="57" xfId="0" applyFont="1" applyFill="1" applyBorder="1" applyAlignment="1" applyProtection="1">
      <alignment horizontal="center"/>
    </xf>
    <xf numFmtId="0" fontId="29" fillId="0" borderId="58" xfId="0" applyFont="1" applyFill="1" applyBorder="1" applyAlignment="1" applyProtection="1">
      <alignment horizontal="left"/>
    </xf>
    <xf numFmtId="3" fontId="29" fillId="0" borderId="58" xfId="1" applyNumberFormat="1" applyFont="1" applyBorder="1" applyAlignment="1" applyProtection="1">
      <alignment horizontal="right"/>
    </xf>
    <xf numFmtId="0" fontId="29" fillId="0" borderId="59" xfId="1" applyFont="1" applyBorder="1" applyAlignment="1" applyProtection="1">
      <alignment horizontal="center" vertical="center" wrapText="1"/>
    </xf>
    <xf numFmtId="4" fontId="29" fillId="0" borderId="28" xfId="1" applyNumberFormat="1" applyFont="1" applyBorder="1" applyAlignment="1" applyProtection="1">
      <alignment horizontal="right"/>
    </xf>
    <xf numFmtId="4" fontId="1" fillId="0" borderId="58" xfId="0" applyNumberFormat="1" applyFont="1" applyBorder="1" applyProtection="1"/>
    <xf numFmtId="0" fontId="1" fillId="0" borderId="56" xfId="0" applyFont="1" applyBorder="1" applyProtection="1"/>
    <xf numFmtId="4" fontId="0" fillId="0" borderId="61" xfId="0" applyNumberFormat="1" applyFont="1" applyFill="1" applyBorder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0" fontId="34" fillId="0" borderId="0" xfId="0" applyFont="1" applyAlignment="1" applyProtection="1">
      <alignment wrapText="1"/>
    </xf>
    <xf numFmtId="0" fontId="27" fillId="25" borderId="0" xfId="1" applyFont="1" applyFill="1" applyAlignment="1" applyProtection="1">
      <alignment wrapText="1"/>
    </xf>
    <xf numFmtId="4" fontId="29" fillId="0" borderId="0" xfId="1" applyNumberFormat="1" applyFont="1" applyProtection="1"/>
    <xf numFmtId="3" fontId="28" fillId="0" borderId="0" xfId="1" applyNumberFormat="1" applyFont="1" applyProtection="1"/>
    <xf numFmtId="0" fontId="26" fillId="0" borderId="0" xfId="1" applyFont="1" applyAlignment="1" applyProtection="1">
      <alignment horizontal="center"/>
    </xf>
    <xf numFmtId="0" fontId="26" fillId="0" borderId="0" xfId="1" applyFont="1" applyProtection="1"/>
    <xf numFmtId="3" fontId="27" fillId="0" borderId="0" xfId="1" applyNumberFormat="1" applyFont="1" applyProtection="1"/>
    <xf numFmtId="0" fontId="0" fillId="0" borderId="0" xfId="0" applyFont="1" applyFill="1" applyProtection="1"/>
    <xf numFmtId="0" fontId="27" fillId="0" borderId="62" xfId="1" applyFont="1" applyBorder="1" applyAlignment="1" applyProtection="1">
      <alignment horizontal="center" vertical="center" wrapText="1"/>
    </xf>
    <xf numFmtId="0" fontId="27" fillId="0" borderId="63" xfId="1" applyFont="1" applyBorder="1" applyAlignment="1" applyProtection="1">
      <alignment horizontal="center" vertical="center" wrapText="1"/>
    </xf>
    <xf numFmtId="2" fontId="1" fillId="0" borderId="12" xfId="0" applyNumberFormat="1" applyFont="1" applyBorder="1" applyProtection="1"/>
    <xf numFmtId="0" fontId="29" fillId="0" borderId="12" xfId="0" applyFont="1" applyFill="1" applyBorder="1" applyAlignment="1" applyProtection="1">
      <alignment horizontal="center"/>
    </xf>
    <xf numFmtId="3" fontId="29" fillId="0" borderId="12" xfId="1" applyNumberFormat="1" applyFont="1" applyBorder="1" applyAlignment="1" applyProtection="1">
      <alignment horizontal="right"/>
    </xf>
    <xf numFmtId="4" fontId="29" fillId="0" borderId="12" xfId="1" applyNumberFormat="1" applyFont="1" applyBorder="1" applyAlignment="1" applyProtection="1">
      <alignment horizontal="right"/>
    </xf>
    <xf numFmtId="4" fontId="0" fillId="0" borderId="0" xfId="0" applyNumberFormat="1" applyFont="1" applyFill="1" applyProtection="1"/>
    <xf numFmtId="3" fontId="27" fillId="0" borderId="0" xfId="1" applyNumberFormat="1" applyFont="1" applyBorder="1" applyAlignment="1" applyProtection="1">
      <alignment horizontal="right"/>
    </xf>
    <xf numFmtId="0" fontId="29" fillId="0" borderId="0" xfId="1" applyFont="1" applyFill="1" applyBorder="1" applyAlignment="1" applyProtection="1">
      <alignment horizontal="center"/>
    </xf>
    <xf numFmtId="4" fontId="29" fillId="0" borderId="0" xfId="44" applyNumberFormat="1" applyFont="1" applyFill="1" applyBorder="1" applyAlignment="1" applyProtection="1">
      <alignment horizontal="right"/>
    </xf>
    <xf numFmtId="4" fontId="30" fillId="0" borderId="0" xfId="1" applyNumberFormat="1" applyFont="1" applyBorder="1" applyProtection="1"/>
    <xf numFmtId="0" fontId="27" fillId="0" borderId="0" xfId="1" applyFont="1" applyBorder="1" applyAlignment="1" applyProtection="1">
      <alignment horizontal="center" vertical="center"/>
    </xf>
    <xf numFmtId="3" fontId="27" fillId="0" borderId="0" xfId="0" applyNumberFormat="1" applyFont="1" applyBorder="1" applyAlignment="1" applyProtection="1">
      <alignment horizontal="right"/>
    </xf>
    <xf numFmtId="4" fontId="27" fillId="0" borderId="64" xfId="1" applyNumberFormat="1" applyFont="1" applyBorder="1" applyAlignment="1" applyProtection="1">
      <alignment horizontal="center" vertical="center" wrapText="1"/>
    </xf>
    <xf numFmtId="0" fontId="27" fillId="0" borderId="16" xfId="44" applyFont="1" applyFill="1" applyBorder="1" applyAlignment="1" applyProtection="1">
      <alignment horizontal="center"/>
    </xf>
    <xf numFmtId="0" fontId="27" fillId="0" borderId="12" xfId="0" applyFont="1" applyFill="1" applyBorder="1" applyAlignment="1" applyProtection="1">
      <alignment horizontal="left" vertical="center" wrapText="1"/>
    </xf>
    <xf numFmtId="0" fontId="27" fillId="0" borderId="12" xfId="0" applyFont="1" applyFill="1" applyBorder="1" applyAlignment="1" applyProtection="1">
      <alignment horizontal="right" vertical="center" wrapText="1"/>
    </xf>
    <xf numFmtId="3" fontId="27" fillId="0" borderId="12" xfId="0" applyNumberFormat="1" applyFont="1" applyFill="1" applyBorder="1" applyAlignment="1" applyProtection="1">
      <alignment horizontal="right" vertical="center" wrapText="1"/>
    </xf>
    <xf numFmtId="4" fontId="27" fillId="0" borderId="12" xfId="55" applyNumberFormat="1" applyFont="1" applyFill="1" applyBorder="1" applyAlignment="1" applyProtection="1">
      <alignment horizontal="right" vertical="center"/>
    </xf>
    <xf numFmtId="0" fontId="27" fillId="0" borderId="25" xfId="0" applyFont="1" applyFill="1" applyBorder="1" applyAlignment="1" applyProtection="1">
      <alignment horizontal="left" vertical="center" wrapText="1"/>
    </xf>
    <xf numFmtId="0" fontId="27" fillId="0" borderId="23" xfId="0" applyFont="1" applyFill="1" applyBorder="1" applyAlignment="1" applyProtection="1">
      <alignment horizontal="left" vertical="center" wrapText="1"/>
    </xf>
    <xf numFmtId="0" fontId="27" fillId="0" borderId="17" xfId="44" applyFont="1" applyFill="1" applyBorder="1" applyAlignment="1" applyProtection="1">
      <alignment horizontal="center"/>
    </xf>
    <xf numFmtId="0" fontId="27" fillId="0" borderId="65" xfId="0" applyFont="1" applyFill="1" applyBorder="1" applyAlignment="1" applyProtection="1">
      <alignment horizontal="left" vertical="center" wrapText="1"/>
    </xf>
    <xf numFmtId="0" fontId="27" fillId="0" borderId="18" xfId="0" applyFont="1" applyFill="1" applyBorder="1" applyAlignment="1" applyProtection="1">
      <alignment horizontal="left" vertical="center" wrapText="1"/>
    </xf>
    <xf numFmtId="0" fontId="27" fillId="0" borderId="21" xfId="44" applyFont="1" applyFill="1" applyBorder="1" applyAlignment="1" applyProtection="1">
      <alignment horizontal="center"/>
    </xf>
    <xf numFmtId="0" fontId="27" fillId="0" borderId="12" xfId="0" applyFont="1" applyFill="1" applyBorder="1" applyAlignment="1" applyProtection="1">
      <alignment horizontal="left" vertical="center"/>
    </xf>
    <xf numFmtId="0" fontId="27" fillId="0" borderId="12" xfId="0" applyFont="1" applyFill="1" applyBorder="1" applyAlignment="1" applyProtection="1">
      <alignment horizontal="right" vertical="center"/>
    </xf>
    <xf numFmtId="3" fontId="27" fillId="0" borderId="12" xfId="0" applyNumberFormat="1" applyFont="1" applyFill="1" applyBorder="1" applyAlignment="1" applyProtection="1">
      <alignment horizontal="right" vertical="center"/>
    </xf>
    <xf numFmtId="0" fontId="27" fillId="0" borderId="20" xfId="0" applyFont="1" applyFill="1" applyBorder="1" applyAlignment="1" applyProtection="1">
      <alignment horizontal="left" vertical="center" wrapText="1"/>
    </xf>
    <xf numFmtId="0" fontId="27" fillId="0" borderId="19" xfId="0" applyFont="1" applyFill="1" applyBorder="1" applyAlignment="1" applyProtection="1">
      <alignment horizontal="left" vertical="center" wrapText="1"/>
    </xf>
    <xf numFmtId="0" fontId="29" fillId="0" borderId="29" xfId="0" applyFont="1" applyFill="1" applyBorder="1" applyAlignment="1" applyProtection="1">
      <alignment horizontal="center"/>
    </xf>
    <xf numFmtId="0" fontId="29" fillId="0" borderId="22" xfId="0" applyFont="1" applyFill="1" applyBorder="1" applyAlignment="1" applyProtection="1">
      <alignment horizontal="left"/>
    </xf>
    <xf numFmtId="3" fontId="29" fillId="0" borderId="22" xfId="1" applyNumberFormat="1" applyFont="1" applyBorder="1" applyAlignment="1" applyProtection="1">
      <alignment horizontal="right"/>
    </xf>
    <xf numFmtId="4" fontId="29" fillId="0" borderId="19" xfId="1" applyNumberFormat="1" applyFont="1" applyBorder="1" applyAlignment="1" applyProtection="1">
      <alignment horizontal="right"/>
    </xf>
    <xf numFmtId="4" fontId="27" fillId="24" borderId="0" xfId="1" applyNumberFormat="1" applyFont="1" applyFill="1" applyBorder="1" applyAlignment="1" applyProtection="1">
      <alignment horizontal="right"/>
    </xf>
    <xf numFmtId="4" fontId="29" fillId="25" borderId="0" xfId="1" applyNumberFormat="1" applyFont="1" applyFill="1" applyAlignment="1" applyProtection="1">
      <alignment wrapText="1"/>
    </xf>
    <xf numFmtId="3" fontId="27" fillId="0" borderId="0" xfId="1" applyNumberFormat="1" applyFont="1" applyBorder="1" applyAlignment="1" applyProtection="1">
      <alignment horizontal="center"/>
    </xf>
    <xf numFmtId="4" fontId="29" fillId="0" borderId="0" xfId="1" applyNumberFormat="1" applyFont="1" applyBorder="1" applyProtection="1"/>
    <xf numFmtId="4" fontId="29" fillId="25" borderId="0" xfId="44" applyNumberFormat="1" applyFont="1" applyFill="1" applyBorder="1" applyAlignment="1" applyProtection="1">
      <alignment horizontal="right"/>
    </xf>
    <xf numFmtId="165" fontId="29" fillId="0" borderId="0" xfId="44" applyNumberFormat="1" applyFont="1" applyFill="1" applyBorder="1" applyAlignment="1" applyProtection="1">
      <alignment horizontal="center"/>
    </xf>
    <xf numFmtId="0" fontId="27" fillId="0" borderId="44" xfId="1" applyFont="1" applyFill="1" applyBorder="1" applyAlignment="1" applyProtection="1">
      <alignment horizontal="center" vertical="center" wrapText="1"/>
    </xf>
    <xf numFmtId="0" fontId="27" fillId="0" borderId="48" xfId="1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 applyProtection="1">
      <alignment vertical="center"/>
    </xf>
    <xf numFmtId="0" fontId="27" fillId="0" borderId="12" xfId="0" applyFont="1" applyFill="1" applyBorder="1" applyAlignment="1" applyProtection="1">
      <alignment vertical="center" wrapText="1"/>
    </xf>
    <xf numFmtId="166" fontId="27" fillId="0" borderId="12" xfId="0" applyNumberFormat="1" applyFont="1" applyFill="1" applyBorder="1" applyAlignment="1" applyProtection="1">
      <alignment horizontal="right" vertical="center"/>
    </xf>
    <xf numFmtId="4" fontId="27" fillId="0" borderId="23" xfId="55" applyNumberFormat="1" applyFont="1" applyFill="1" applyBorder="1" applyAlignment="1" applyProtection="1">
      <alignment horizontal="right" vertical="center"/>
    </xf>
    <xf numFmtId="0" fontId="27" fillId="0" borderId="35" xfId="0" applyFont="1" applyFill="1" applyBorder="1" applyAlignment="1" applyProtection="1">
      <alignment horizontal="left" vertical="center" wrapText="1"/>
    </xf>
    <xf numFmtId="4" fontId="0" fillId="0" borderId="47" xfId="0" applyNumberFormat="1" applyFont="1" applyFill="1" applyBorder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4" fontId="34" fillId="25" borderId="0" xfId="0" applyNumberFormat="1" applyFont="1" applyFill="1" applyAlignment="1" applyProtection="1">
      <alignment horizontal="right"/>
    </xf>
    <xf numFmtId="4" fontId="38" fillId="25" borderId="0" xfId="0" applyNumberFormat="1" applyFont="1" applyFill="1" applyAlignment="1" applyProtection="1">
      <alignment horizontal="center" vertical="center"/>
    </xf>
    <xf numFmtId="3" fontId="29" fillId="0" borderId="22" xfId="0" applyNumberFormat="1" applyFont="1" applyFill="1" applyBorder="1" applyAlignment="1" applyProtection="1">
      <alignment horizontal="left"/>
    </xf>
    <xf numFmtId="0" fontId="34" fillId="25" borderId="0" xfId="0" applyFont="1" applyFill="1" applyProtection="1"/>
    <xf numFmtId="0" fontId="38" fillId="25" borderId="0" xfId="0" applyFont="1" applyFill="1" applyAlignment="1" applyProtection="1">
      <alignment horizontal="center" vertical="center"/>
    </xf>
    <xf numFmtId="3" fontId="29" fillId="24" borderId="0" xfId="1" applyNumberFormat="1" applyFont="1" applyFill="1" applyBorder="1" applyAlignment="1" applyProtection="1">
      <alignment horizontal="right"/>
    </xf>
    <xf numFmtId="0" fontId="23" fillId="0" borderId="0" xfId="0" applyFont="1" applyBorder="1" applyProtection="1"/>
    <xf numFmtId="2" fontId="1" fillId="0" borderId="0" xfId="0" applyNumberFormat="1" applyFont="1" applyAlignment="1" applyProtection="1">
      <alignment wrapText="1"/>
    </xf>
    <xf numFmtId="0" fontId="0" fillId="0" borderId="12" xfId="0" applyBorder="1" applyProtection="1"/>
    <xf numFmtId="0" fontId="0" fillId="0" borderId="12" xfId="0" applyFill="1" applyBorder="1" applyAlignment="1" applyProtection="1">
      <alignment wrapText="1"/>
    </xf>
    <xf numFmtId="4" fontId="0" fillId="0" borderId="12" xfId="0" applyNumberFormat="1" applyBorder="1" applyProtection="1"/>
    <xf numFmtId="0" fontId="0" fillId="0" borderId="65" xfId="0" applyBorder="1" applyProtection="1"/>
    <xf numFmtId="0" fontId="0" fillId="0" borderId="18" xfId="0" applyBorder="1" applyProtection="1"/>
    <xf numFmtId="0" fontId="0" fillId="0" borderId="12" xfId="0" applyBorder="1" applyAlignment="1" applyProtection="1">
      <alignment wrapText="1"/>
    </xf>
    <xf numFmtId="3" fontId="0" fillId="0" borderId="12" xfId="0" applyNumberFormat="1" applyBorder="1" applyProtection="1"/>
    <xf numFmtId="0" fontId="0" fillId="0" borderId="20" xfId="0" applyBorder="1" applyProtection="1"/>
    <xf numFmtId="0" fontId="0" fillId="0" borderId="19" xfId="0" applyBorder="1" applyProtection="1"/>
    <xf numFmtId="0" fontId="1" fillId="0" borderId="0" xfId="0" applyFont="1" applyBorder="1" applyProtection="1"/>
    <xf numFmtId="4" fontId="0" fillId="0" borderId="0" xfId="0" applyNumberFormat="1" applyFont="1" applyFill="1" applyAlignment="1" applyProtection="1">
      <alignment horizontal="right"/>
    </xf>
    <xf numFmtId="0" fontId="27" fillId="0" borderId="0" xfId="0" applyFont="1" applyProtection="1"/>
    <xf numFmtId="4" fontId="29" fillId="24" borderId="0" xfId="1" applyNumberFormat="1" applyFont="1" applyFill="1" applyBorder="1" applyAlignment="1" applyProtection="1">
      <alignment horizontal="right"/>
    </xf>
    <xf numFmtId="3" fontId="1" fillId="0" borderId="0" xfId="0" applyNumberFormat="1" applyFont="1" applyProtection="1"/>
    <xf numFmtId="0" fontId="31" fillId="0" borderId="0" xfId="0" applyFont="1" applyProtection="1"/>
    <xf numFmtId="0" fontId="27" fillId="0" borderId="16" xfId="0" applyFont="1" applyBorder="1" applyAlignment="1" applyProtection="1">
      <alignment horizontal="center"/>
    </xf>
    <xf numFmtId="0" fontId="27" fillId="0" borderId="33" xfId="44" applyFont="1" applyFill="1" applyBorder="1" applyAlignment="1" applyProtection="1"/>
    <xf numFmtId="0" fontId="23" fillId="0" borderId="34" xfId="0" applyFont="1" applyBorder="1" applyProtection="1"/>
    <xf numFmtId="0" fontId="27" fillId="0" borderId="17" xfId="0" applyFont="1" applyBorder="1" applyAlignment="1" applyProtection="1">
      <alignment horizontal="center"/>
    </xf>
    <xf numFmtId="0" fontId="27" fillId="0" borderId="12" xfId="44" applyFont="1" applyFill="1" applyBorder="1" applyAlignment="1" applyProtection="1"/>
    <xf numFmtId="0" fontId="23" fillId="0" borderId="13" xfId="0" applyFont="1" applyBorder="1" applyProtection="1"/>
    <xf numFmtId="0" fontId="23" fillId="0" borderId="35" xfId="0" applyFont="1" applyBorder="1" applyProtection="1"/>
    <xf numFmtId="0" fontId="23" fillId="0" borderId="12" xfId="0" applyFont="1" applyBorder="1" applyProtection="1"/>
    <xf numFmtId="0" fontId="27" fillId="0" borderId="21" xfId="0" applyFont="1" applyBorder="1" applyAlignment="1" applyProtection="1">
      <alignment horizontal="center"/>
    </xf>
    <xf numFmtId="0" fontId="27" fillId="0" borderId="27" xfId="44" applyFont="1" applyFill="1" applyBorder="1" applyAlignment="1" applyProtection="1"/>
    <xf numFmtId="0" fontId="23" fillId="0" borderId="27" xfId="0" applyFont="1" applyBorder="1" applyProtection="1"/>
    <xf numFmtId="0" fontId="23" fillId="0" borderId="36" xfId="0" applyFont="1" applyBorder="1" applyProtection="1"/>
    <xf numFmtId="0" fontId="27" fillId="0" borderId="12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0" borderId="0" xfId="44" applyFont="1" applyFill="1" applyBorder="1" applyAlignment="1" applyProtection="1"/>
    <xf numFmtId="4" fontId="27" fillId="0" borderId="0" xfId="0" applyNumberFormat="1" applyFont="1" applyBorder="1" applyProtection="1"/>
    <xf numFmtId="4" fontId="27" fillId="25" borderId="53" xfId="44" applyNumberFormat="1" applyFont="1" applyFill="1" applyBorder="1" applyAlignment="1" applyProtection="1">
      <alignment horizontal="center" wrapText="1"/>
    </xf>
    <xf numFmtId="4" fontId="27" fillId="25" borderId="52" xfId="44" applyNumberFormat="1" applyFont="1" applyFill="1" applyBorder="1" applyAlignment="1" applyProtection="1">
      <alignment horizontal="center" wrapText="1"/>
    </xf>
    <xf numFmtId="4" fontId="27" fillId="25" borderId="45" xfId="44" applyNumberFormat="1" applyFont="1" applyFill="1" applyBorder="1" applyAlignment="1" applyProtection="1">
      <alignment horizontal="right" wrapText="1"/>
    </xf>
    <xf numFmtId="4" fontId="0" fillId="25" borderId="46" xfId="0" applyNumberFormat="1" applyFont="1" applyFill="1" applyBorder="1" applyAlignment="1" applyProtection="1">
      <alignment wrapText="1"/>
    </xf>
    <xf numFmtId="4" fontId="34" fillId="25" borderId="0" xfId="0" applyNumberFormat="1" applyFont="1" applyFill="1" applyBorder="1" applyProtection="1"/>
    <xf numFmtId="0" fontId="1" fillId="25" borderId="0" xfId="0" applyFont="1" applyFill="1" applyBorder="1" applyProtection="1"/>
    <xf numFmtId="0" fontId="1" fillId="25" borderId="40" xfId="0" applyFont="1" applyFill="1" applyBorder="1" applyProtection="1"/>
    <xf numFmtId="4" fontId="27" fillId="25" borderId="39" xfId="44" applyNumberFormat="1" applyFont="1" applyFill="1" applyBorder="1" applyAlignment="1" applyProtection="1">
      <alignment horizontal="center"/>
    </xf>
    <xf numFmtId="4" fontId="29" fillId="25" borderId="39" xfId="44" applyNumberFormat="1" applyFont="1" applyFill="1" applyBorder="1" applyAlignment="1" applyProtection="1">
      <alignment horizontal="right"/>
    </xf>
    <xf numFmtId="4" fontId="29" fillId="25" borderId="25" xfId="44" applyNumberFormat="1" applyFont="1" applyFill="1" applyBorder="1" applyAlignment="1" applyProtection="1">
      <alignment horizontal="right"/>
    </xf>
    <xf numFmtId="3" fontId="1" fillId="25" borderId="0" xfId="0" applyNumberFormat="1" applyFont="1" applyFill="1" applyBorder="1" applyProtection="1"/>
    <xf numFmtId="0" fontId="1" fillId="25" borderId="39" xfId="0" applyFont="1" applyFill="1" applyBorder="1" applyProtection="1"/>
    <xf numFmtId="0" fontId="29" fillId="25" borderId="0" xfId="0" applyFont="1" applyFill="1" applyBorder="1" applyAlignment="1" applyProtection="1">
      <alignment horizontal="center" vertical="center"/>
    </xf>
    <xf numFmtId="0" fontId="1" fillId="25" borderId="0" xfId="0" applyFont="1" applyFill="1" applyBorder="1" applyAlignment="1" applyProtection="1">
      <alignment horizontal="center" vertical="center"/>
    </xf>
    <xf numFmtId="4" fontId="27" fillId="25" borderId="0" xfId="44" applyNumberFormat="1" applyFont="1" applyFill="1" applyBorder="1" applyAlignment="1" applyProtection="1">
      <alignment horizontal="center"/>
    </xf>
    <xf numFmtId="4" fontId="27" fillId="25" borderId="0" xfId="44" applyNumberFormat="1" applyFont="1" applyFill="1" applyBorder="1" applyAlignment="1" applyProtection="1">
      <alignment horizontal="right"/>
    </xf>
    <xf numFmtId="4" fontId="27" fillId="26" borderId="45" xfId="44" applyNumberFormat="1" applyFont="1" applyFill="1" applyBorder="1" applyAlignment="1" applyProtection="1">
      <alignment horizontal="center"/>
    </xf>
    <xf numFmtId="4" fontId="27" fillId="26" borderId="45" xfId="44" applyNumberFormat="1" applyFont="1" applyFill="1" applyBorder="1" applyAlignment="1" applyProtection="1">
      <alignment horizontal="right"/>
    </xf>
    <xf numFmtId="4" fontId="27" fillId="26" borderId="46" xfId="44" applyNumberFormat="1" applyFont="1" applyFill="1" applyBorder="1" applyAlignment="1" applyProtection="1">
      <alignment horizontal="right"/>
    </xf>
    <xf numFmtId="3" fontId="1" fillId="0" borderId="0" xfId="0" applyNumberFormat="1" applyFont="1" applyBorder="1" applyProtection="1"/>
    <xf numFmtId="0" fontId="1" fillId="0" borderId="42" xfId="0" applyFont="1" applyBorder="1" applyProtection="1"/>
    <xf numFmtId="0" fontId="29" fillId="25" borderId="44" xfId="0" applyFont="1" applyFill="1" applyBorder="1" applyAlignment="1" applyProtection="1">
      <alignment horizontal="left"/>
    </xf>
    <xf numFmtId="0" fontId="0" fillId="0" borderId="45" xfId="0" applyBorder="1" applyAlignment="1" applyProtection="1"/>
    <xf numFmtId="0" fontId="0" fillId="0" borderId="45" xfId="0" applyBorder="1" applyAlignment="1" applyProtection="1">
      <alignment horizontal="center"/>
    </xf>
    <xf numFmtId="4" fontId="27" fillId="25" borderId="45" xfId="44" applyNumberFormat="1" applyFont="1" applyFill="1" applyBorder="1" applyAlignment="1" applyProtection="1">
      <alignment horizontal="left"/>
    </xf>
    <xf numFmtId="4" fontId="27" fillId="25" borderId="46" xfId="44" applyNumberFormat="1" applyFont="1" applyFill="1" applyBorder="1" applyAlignment="1" applyProtection="1">
      <alignment horizontal="right"/>
    </xf>
    <xf numFmtId="4" fontId="27" fillId="25" borderId="45" xfId="44" applyNumberFormat="1" applyFont="1" applyFill="1" applyBorder="1" applyAlignment="1" applyProtection="1">
      <alignment horizontal="right"/>
    </xf>
    <xf numFmtId="0" fontId="29" fillId="26" borderId="44" xfId="0" applyFont="1" applyFill="1" applyBorder="1" applyAlignment="1" applyProtection="1">
      <alignment horizontal="left"/>
    </xf>
    <xf numFmtId="0" fontId="0" fillId="26" borderId="45" xfId="0" applyFill="1" applyBorder="1" applyAlignment="1" applyProtection="1">
      <alignment horizontal="left"/>
    </xf>
    <xf numFmtId="0" fontId="0" fillId="26" borderId="45" xfId="0" applyFill="1" applyBorder="1" applyAlignment="1" applyProtection="1">
      <alignment horizontal="center"/>
    </xf>
    <xf numFmtId="0" fontId="29" fillId="25" borderId="33" xfId="0" applyFont="1" applyFill="1" applyBorder="1" applyAlignment="1" applyProtection="1">
      <alignment horizontal="left"/>
    </xf>
    <xf numFmtId="0" fontId="29" fillId="25" borderId="34" xfId="0" applyFont="1" applyFill="1" applyBorder="1" applyAlignment="1" applyProtection="1">
      <alignment horizontal="left"/>
    </xf>
    <xf numFmtId="4" fontId="27" fillId="25" borderId="34" xfId="44" applyNumberFormat="1" applyFont="1" applyFill="1" applyBorder="1" applyAlignment="1" applyProtection="1">
      <alignment horizontal="center"/>
    </xf>
    <xf numFmtId="4" fontId="27" fillId="25" borderId="34" xfId="44" applyNumberFormat="1" applyFont="1" applyFill="1" applyBorder="1" applyAlignment="1" applyProtection="1">
      <alignment horizontal="right"/>
    </xf>
    <xf numFmtId="4" fontId="27" fillId="25" borderId="51" xfId="44" applyNumberFormat="1" applyFont="1" applyFill="1" applyBorder="1" applyAlignment="1" applyProtection="1">
      <alignment horizontal="right"/>
    </xf>
    <xf numFmtId="4" fontId="1" fillId="25" borderId="0" xfId="0" applyNumberFormat="1" applyFont="1" applyFill="1" applyBorder="1" applyProtection="1"/>
    <xf numFmtId="0" fontId="1" fillId="25" borderId="37" xfId="0" applyFont="1" applyFill="1" applyBorder="1" applyProtection="1"/>
    <xf numFmtId="4" fontId="27" fillId="25" borderId="24" xfId="44" applyNumberFormat="1" applyFont="1" applyFill="1" applyBorder="1" applyAlignment="1" applyProtection="1">
      <alignment horizontal="right"/>
    </xf>
    <xf numFmtId="0" fontId="29" fillId="26" borderId="45" xfId="0" applyFont="1" applyFill="1" applyBorder="1" applyAlignment="1" applyProtection="1">
      <alignment horizontal="left"/>
    </xf>
    <xf numFmtId="0" fontId="1" fillId="0" borderId="40" xfId="0" applyFont="1" applyBorder="1" applyProtection="1"/>
    <xf numFmtId="2" fontId="29" fillId="25" borderId="44" xfId="0" applyNumberFormat="1" applyFont="1" applyFill="1" applyBorder="1" applyAlignment="1" applyProtection="1">
      <alignment horizontal="left"/>
    </xf>
    <xf numFmtId="2" fontId="0" fillId="0" borderId="45" xfId="0" applyNumberFormat="1" applyBorder="1" applyAlignment="1" applyProtection="1">
      <alignment horizontal="left"/>
    </xf>
    <xf numFmtId="4" fontId="0" fillId="0" borderId="45" xfId="0" applyNumberFormat="1" applyBorder="1" applyAlignment="1" applyProtection="1">
      <alignment horizontal="center"/>
    </xf>
    <xf numFmtId="2" fontId="0" fillId="0" borderId="46" xfId="0" applyNumberFormat="1" applyBorder="1" applyAlignment="1" applyProtection="1">
      <alignment horizontal="left"/>
    </xf>
    <xf numFmtId="4" fontId="1" fillId="0" borderId="0" xfId="0" applyNumberFormat="1" applyFont="1" applyBorder="1" applyProtection="1"/>
    <xf numFmtId="0" fontId="29" fillId="25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24" xfId="0" applyBorder="1" applyAlignment="1" applyProtection="1">
      <alignment horizontal="left"/>
    </xf>
    <xf numFmtId="0" fontId="29" fillId="26" borderId="44" xfId="0" applyNumberFormat="1" applyFont="1" applyFill="1" applyBorder="1" applyAlignment="1" applyProtection="1">
      <alignment horizontal="left"/>
    </xf>
    <xf numFmtId="0" fontId="0" fillId="26" borderId="45" xfId="0" applyNumberFormat="1" applyFill="1" applyBorder="1" applyAlignment="1" applyProtection="1">
      <alignment horizontal="left"/>
    </xf>
    <xf numFmtId="0" fontId="0" fillId="26" borderId="45" xfId="0" applyNumberFormat="1" applyFill="1" applyBorder="1" applyAlignment="1" applyProtection="1"/>
    <xf numFmtId="4" fontId="39" fillId="26" borderId="45" xfId="0" applyNumberFormat="1" applyFont="1" applyFill="1" applyBorder="1" applyAlignment="1" applyProtection="1">
      <alignment horizontal="center"/>
    </xf>
    <xf numFmtId="0" fontId="0" fillId="26" borderId="46" xfId="0" applyNumberFormat="1" applyFill="1" applyBorder="1" applyAlignment="1" applyProtection="1"/>
    <xf numFmtId="0" fontId="29" fillId="25" borderId="0" xfId="0" applyFont="1" applyFill="1" applyBorder="1" applyAlignment="1" applyProtection="1">
      <alignment horizontal="right"/>
    </xf>
    <xf numFmtId="4" fontId="37" fillId="25" borderId="0" xfId="44" applyNumberFormat="1" applyFont="1" applyFill="1" applyBorder="1" applyAlignment="1" applyProtection="1">
      <alignment horizontal="right"/>
    </xf>
    <xf numFmtId="0" fontId="34" fillId="0" borderId="0" xfId="0" applyFont="1" applyFill="1" applyAlignment="1" applyProtection="1">
      <alignment wrapText="1"/>
    </xf>
    <xf numFmtId="4" fontId="36" fillId="0" borderId="0" xfId="0" applyNumberFormat="1" applyFont="1" applyAlignment="1" applyProtection="1">
      <alignment horizontal="left"/>
    </xf>
    <xf numFmtId="4" fontId="30" fillId="0" borderId="0" xfId="0" applyNumberFormat="1" applyFont="1" applyProtection="1"/>
    <xf numFmtId="0" fontId="30" fillId="0" borderId="0" xfId="0" applyFont="1" applyProtection="1"/>
    <xf numFmtId="0" fontId="29" fillId="0" borderId="12" xfId="0" applyFont="1" applyFill="1" applyBorder="1" applyAlignment="1" applyProtection="1">
      <alignment horizontal="left"/>
    </xf>
    <xf numFmtId="3" fontId="4" fillId="0" borderId="1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 vertical="center" wrapText="1"/>
    </xf>
    <xf numFmtId="3" fontId="4" fillId="0" borderId="12" xfId="54" applyNumberFormat="1" applyFont="1" applyFill="1" applyBorder="1" applyAlignment="1">
      <alignment horizontal="right" vertical="center"/>
    </xf>
    <xf numFmtId="0" fontId="1" fillId="0" borderId="65" xfId="0" applyFont="1" applyBorder="1"/>
    <xf numFmtId="0" fontId="1" fillId="0" borderId="12" xfId="0" applyFont="1" applyBorder="1"/>
    <xf numFmtId="0" fontId="0" fillId="0" borderId="0" xfId="0" applyFont="1" applyFill="1"/>
    <xf numFmtId="0" fontId="1" fillId="0" borderId="0" xfId="0" applyFont="1"/>
    <xf numFmtId="0" fontId="34" fillId="0" borderId="65" xfId="0" applyFont="1" applyBorder="1"/>
    <xf numFmtId="3" fontId="4" fillId="0" borderId="27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 vertical="center" wrapText="1"/>
    </xf>
    <xf numFmtId="0" fontId="1" fillId="0" borderId="25" xfId="0" applyFont="1" applyBorder="1"/>
    <xf numFmtId="0" fontId="1" fillId="0" borderId="13" xfId="0" applyFont="1" applyBorder="1"/>
    <xf numFmtId="0" fontId="34" fillId="0" borderId="25" xfId="0" applyFont="1" applyBorder="1"/>
    <xf numFmtId="0" fontId="4" fillId="0" borderId="16" xfId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left" wrapText="1"/>
    </xf>
    <xf numFmtId="4" fontId="4" fillId="25" borderId="23" xfId="55" applyNumberFormat="1" applyFont="1" applyFill="1" applyBorder="1" applyAlignment="1">
      <alignment horizontal="right" vertical="center"/>
    </xf>
    <xf numFmtId="0" fontId="4" fillId="0" borderId="17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left" wrapText="1"/>
    </xf>
    <xf numFmtId="0" fontId="38" fillId="0" borderId="12" xfId="0" applyFont="1" applyBorder="1"/>
    <xf numFmtId="0" fontId="38" fillId="0" borderId="13" xfId="0" applyFont="1" applyBorder="1"/>
    <xf numFmtId="3" fontId="4" fillId="0" borderId="13" xfId="54" applyNumberFormat="1" applyFont="1" applyFill="1" applyBorder="1" applyAlignment="1">
      <alignment horizontal="right" vertical="center"/>
    </xf>
    <xf numFmtId="0" fontId="27" fillId="0" borderId="67" xfId="1" applyFont="1" applyBorder="1" applyAlignment="1" applyProtection="1">
      <alignment horizontal="center" vertical="center" wrapText="1"/>
    </xf>
    <xf numFmtId="3" fontId="27" fillId="0" borderId="67" xfId="1" applyNumberFormat="1" applyFont="1" applyBorder="1" applyAlignment="1" applyProtection="1">
      <alignment horizontal="center" vertical="center" wrapText="1"/>
    </xf>
    <xf numFmtId="4" fontId="27" fillId="0" borderId="33" xfId="1" applyNumberFormat="1" applyFont="1" applyBorder="1" applyAlignment="1" applyProtection="1">
      <alignment horizontal="center" vertical="center" wrapText="1"/>
    </xf>
    <xf numFmtId="2" fontId="27" fillId="0" borderId="67" xfId="1" applyNumberFormat="1" applyFont="1" applyFill="1" applyBorder="1" applyAlignment="1" applyProtection="1">
      <alignment horizontal="center" vertical="center" wrapText="1"/>
    </xf>
    <xf numFmtId="2" fontId="27" fillId="0" borderId="15" xfId="1" applyNumberFormat="1" applyFont="1" applyFill="1" applyBorder="1" applyAlignment="1" applyProtection="1">
      <alignment horizontal="center" vertical="center" wrapText="1"/>
    </xf>
    <xf numFmtId="4" fontId="4" fillId="25" borderId="13" xfId="1" applyNumberFormat="1" applyFont="1" applyFill="1" applyBorder="1" applyAlignment="1" applyProtection="1">
      <alignment horizontal="center" vertical="center"/>
      <protection locked="0"/>
    </xf>
    <xf numFmtId="0" fontId="29" fillId="0" borderId="12" xfId="1" applyFont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horizontal="center"/>
      <protection locked="0"/>
    </xf>
    <xf numFmtId="0" fontId="29" fillId="0" borderId="0" xfId="1" applyFont="1" applyFill="1" applyBorder="1" applyProtection="1">
      <protection locked="0"/>
    </xf>
    <xf numFmtId="0" fontId="27" fillId="0" borderId="0" xfId="1" applyFont="1" applyBorder="1" applyAlignment="1" applyProtection="1">
      <alignment horizontal="center" vertical="center"/>
      <protection locked="0"/>
    </xf>
    <xf numFmtId="0" fontId="27" fillId="0" borderId="14" xfId="1" applyFont="1" applyBorder="1" applyAlignment="1" applyProtection="1">
      <alignment horizontal="center" vertical="center" wrapText="1"/>
      <protection locked="0"/>
    </xf>
    <xf numFmtId="0" fontId="29" fillId="0" borderId="20" xfId="1" applyFont="1" applyBorder="1" applyAlignment="1" applyProtection="1">
      <alignment horizontal="center" vertical="center" wrapText="1"/>
      <protection locked="0"/>
    </xf>
    <xf numFmtId="0" fontId="27" fillId="25" borderId="0" xfId="1" applyFont="1" applyFill="1" applyAlignment="1" applyProtection="1">
      <alignment wrapText="1"/>
      <protection locked="0"/>
    </xf>
    <xf numFmtId="4" fontId="29" fillId="0" borderId="0" xfId="1" applyNumberFormat="1" applyFont="1" applyBorder="1" applyProtection="1">
      <protection locked="0"/>
    </xf>
    <xf numFmtId="0" fontId="29" fillId="0" borderId="0" xfId="1" applyFont="1" applyBorder="1" applyProtection="1">
      <protection locked="0"/>
    </xf>
    <xf numFmtId="0" fontId="23" fillId="0" borderId="0" xfId="0" applyFont="1" applyProtection="1">
      <protection locked="0"/>
    </xf>
    <xf numFmtId="0" fontId="27" fillId="0" borderId="0" xfId="0" applyFont="1" applyAlignment="1" applyProtection="1">
      <alignment wrapText="1"/>
    </xf>
    <xf numFmtId="3" fontId="27" fillId="0" borderId="31" xfId="0" applyNumberFormat="1" applyFont="1" applyBorder="1" applyAlignment="1" applyProtection="1">
      <alignment horizontal="center" wrapText="1"/>
    </xf>
    <xf numFmtId="0" fontId="27" fillId="0" borderId="24" xfId="0" applyFont="1" applyBorder="1" applyAlignment="1" applyProtection="1">
      <alignment horizontal="center" wrapText="1"/>
    </xf>
    <xf numFmtId="0" fontId="29" fillId="0" borderId="35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65" xfId="0" applyFont="1" applyFill="1" applyBorder="1" applyAlignment="1" applyProtection="1">
      <alignment horizontal="left"/>
    </xf>
    <xf numFmtId="0" fontId="29" fillId="0" borderId="22" xfId="0" applyFont="1" applyFill="1" applyBorder="1" applyAlignment="1" applyProtection="1">
      <alignment horizontal="left"/>
    </xf>
    <xf numFmtId="0" fontId="29" fillId="25" borderId="41" xfId="0" applyFont="1" applyFill="1" applyBorder="1" applyAlignment="1" applyProtection="1">
      <alignment horizontal="center" vertical="center"/>
    </xf>
    <xf numFmtId="0" fontId="29" fillId="25" borderId="40" xfId="0" applyFont="1" applyFill="1" applyBorder="1" applyAlignment="1" applyProtection="1">
      <alignment horizontal="center" vertical="center"/>
    </xf>
    <xf numFmtId="0" fontId="29" fillId="25" borderId="52" xfId="0" applyFont="1" applyFill="1" applyBorder="1" applyAlignment="1" applyProtection="1">
      <alignment horizontal="center" vertical="center"/>
    </xf>
    <xf numFmtId="0" fontId="29" fillId="25" borderId="43" xfId="0" applyFon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4" fontId="27" fillId="0" borderId="17" xfId="0" applyNumberFormat="1" applyFont="1" applyBorder="1" applyProtection="1"/>
    <xf numFmtId="0" fontId="27" fillId="0" borderId="18" xfId="0" applyFont="1" applyBorder="1" applyProtection="1"/>
    <xf numFmtId="0" fontId="27" fillId="0" borderId="31" xfId="0" applyFont="1" applyBorder="1" applyAlignment="1" applyProtection="1">
      <alignment horizontal="center" vertical="center" wrapText="1"/>
    </xf>
    <xf numFmtId="0" fontId="27" fillId="0" borderId="24" xfId="0" applyFont="1" applyBorder="1" applyAlignment="1" applyProtection="1">
      <alignment horizontal="center" vertical="center" wrapText="1"/>
    </xf>
    <xf numFmtId="4" fontId="27" fillId="0" borderId="21" xfId="0" applyNumberFormat="1" applyFont="1" applyBorder="1" applyProtection="1"/>
    <xf numFmtId="0" fontId="27" fillId="0" borderId="38" xfId="0" applyFont="1" applyBorder="1" applyProtection="1"/>
    <xf numFmtId="0" fontId="27" fillId="0" borderId="35" xfId="44" applyFont="1" applyFill="1" applyBorder="1" applyAlignment="1" applyProtection="1"/>
    <xf numFmtId="0" fontId="0" fillId="0" borderId="37" xfId="0" applyBorder="1" applyAlignment="1" applyProtection="1"/>
    <xf numFmtId="0" fontId="0" fillId="0" borderId="49" xfId="0" applyBorder="1" applyAlignment="1" applyProtection="1"/>
    <xf numFmtId="0" fontId="29" fillId="0" borderId="58" xfId="0" applyFont="1" applyFill="1" applyBorder="1" applyAlignment="1" applyProtection="1">
      <alignment horizontal="left"/>
    </xf>
    <xf numFmtId="0" fontId="29" fillId="26" borderId="44" xfId="0" applyFont="1" applyFill="1" applyBorder="1" applyAlignment="1" applyProtection="1">
      <alignment horizontal="left"/>
    </xf>
    <xf numFmtId="0" fontId="0" fillId="0" borderId="45" xfId="0" applyBorder="1" applyAlignment="1" applyProtection="1">
      <alignment horizontal="left"/>
    </xf>
    <xf numFmtId="4" fontId="27" fillId="0" borderId="16" xfId="0" applyNumberFormat="1" applyFont="1" applyBorder="1" applyProtection="1"/>
    <xf numFmtId="0" fontId="27" fillId="0" borderId="15" xfId="0" applyFont="1" applyBorder="1" applyProtection="1"/>
    <xf numFmtId="0" fontId="27" fillId="0" borderId="30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4" fontId="27" fillId="0" borderId="29" xfId="0" applyNumberFormat="1" applyFont="1" applyBorder="1" applyAlignment="1" applyProtection="1"/>
    <xf numFmtId="0" fontId="0" fillId="0" borderId="66" xfId="0" applyBorder="1" applyAlignment="1" applyProtection="1"/>
  </cellXfs>
  <cellStyles count="5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0" xfId="29"/>
    <cellStyle name="Comma0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iperpovezava 2" xfId="37"/>
    <cellStyle name="Input" xfId="38"/>
    <cellStyle name="Linked Cell" xfId="39"/>
    <cellStyle name="Navadno" xfId="0" builtinId="0"/>
    <cellStyle name="Navadno 2" xfId="40"/>
    <cellStyle name="Navadno 3" xfId="41"/>
    <cellStyle name="Navadno 3 2" xfId="42"/>
    <cellStyle name="Navadno 4" xfId="43"/>
    <cellStyle name="Navadno 5" xfId="1"/>
    <cellStyle name="Navadno_List1" xfId="44"/>
    <cellStyle name="Navadno_List1 2 2" xfId="54"/>
    <cellStyle name="Neutral" xfId="45"/>
    <cellStyle name="Normal_Sheet1" xfId="53"/>
    <cellStyle name="Note" xfId="46"/>
    <cellStyle name="Note 2" xfId="47"/>
    <cellStyle name="Output" xfId="48"/>
    <cellStyle name="Title" xfId="49"/>
    <cellStyle name="Total" xfId="50"/>
    <cellStyle name="Valuta" xfId="55" builtinId="4"/>
    <cellStyle name="Valuta 2" xfId="56"/>
    <cellStyle name="Vejica 2" xfId="51"/>
    <cellStyle name="Warning Text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3"/>
  <sheetViews>
    <sheetView tabSelected="1" topLeftCell="A22" zoomScaleNormal="100" zoomScaleSheetLayoutView="95" workbookViewId="0">
      <selection activeCell="I8" sqref="I8"/>
    </sheetView>
  </sheetViews>
  <sheetFormatPr defaultColWidth="9.140625" defaultRowHeight="15" x14ac:dyDescent="0.25"/>
  <cols>
    <col min="1" max="1" width="12.28515625" style="19" customWidth="1"/>
    <col min="2" max="2" width="8.42578125" style="19" customWidth="1"/>
    <col min="3" max="3" width="8.5703125" style="19" customWidth="1"/>
    <col min="4" max="4" width="22.7109375" style="19" customWidth="1"/>
    <col min="5" max="5" width="8.5703125" style="19" customWidth="1"/>
    <col min="6" max="6" width="14.28515625" style="19" customWidth="1"/>
    <col min="7" max="7" width="11.5703125" style="19" customWidth="1"/>
    <col min="8" max="8" width="11.42578125" style="19" customWidth="1"/>
    <col min="9" max="9" width="13.140625" style="19" customWidth="1"/>
    <col min="10" max="10" width="11.42578125" style="19" customWidth="1"/>
    <col min="11" max="11" width="23" style="19" customWidth="1"/>
    <col min="12" max="12" width="14.140625" style="19" customWidth="1"/>
    <col min="13" max="13" width="22.140625" style="20" customWidth="1"/>
    <col min="14" max="14" width="17.140625" style="19" customWidth="1"/>
    <col min="15" max="15" width="17.28515625" style="19" customWidth="1"/>
    <col min="16" max="17" width="9.140625" style="19"/>
    <col min="18" max="18" width="18.42578125" style="19" customWidth="1"/>
    <col min="19" max="16384" width="9.140625" style="19"/>
  </cols>
  <sheetData>
    <row r="1" spans="1:18" s="11" customFormat="1" ht="21.75" customHeight="1" x14ac:dyDescent="0.25">
      <c r="A1" s="5" t="s">
        <v>66</v>
      </c>
      <c r="B1" s="6"/>
      <c r="C1" s="6"/>
      <c r="D1" s="7"/>
      <c r="E1" s="7"/>
      <c r="F1" s="8"/>
      <c r="G1" s="8"/>
      <c r="H1" s="9"/>
      <c r="I1" s="6"/>
      <c r="J1" s="10"/>
      <c r="M1" s="12"/>
    </row>
    <row r="2" spans="1:18" s="11" customFormat="1" ht="18.75" customHeight="1" x14ac:dyDescent="0.25">
      <c r="A2" s="5"/>
      <c r="B2" s="6"/>
      <c r="C2" s="6"/>
      <c r="D2" s="7"/>
      <c r="E2" s="7"/>
      <c r="F2" s="8"/>
      <c r="G2" s="8"/>
      <c r="H2" s="9"/>
      <c r="I2" s="6"/>
      <c r="J2" s="10"/>
      <c r="M2" s="12"/>
    </row>
    <row r="3" spans="1:18" s="11" customFormat="1" ht="18" customHeight="1" x14ac:dyDescent="0.25">
      <c r="A3" s="13" t="s">
        <v>20</v>
      </c>
      <c r="B3" s="6"/>
      <c r="C3" s="6"/>
      <c r="D3" s="7"/>
      <c r="E3" s="7"/>
      <c r="F3" s="8"/>
      <c r="G3" s="8"/>
      <c r="H3" s="9"/>
      <c r="I3" s="6"/>
      <c r="J3" s="10"/>
      <c r="M3" s="12"/>
    </row>
    <row r="4" spans="1:18" s="11" customFormat="1" ht="18" customHeight="1" x14ac:dyDescent="0.25">
      <c r="A4" s="13"/>
      <c r="B4" s="6"/>
      <c r="C4" s="6"/>
      <c r="D4" s="7"/>
      <c r="E4" s="7"/>
      <c r="F4" s="8"/>
      <c r="G4" s="8"/>
      <c r="H4" s="9"/>
      <c r="I4" s="6"/>
      <c r="J4" s="10"/>
      <c r="M4" s="12"/>
    </row>
    <row r="5" spans="1:18" x14ac:dyDescent="0.25">
      <c r="A5" s="14" t="s">
        <v>21</v>
      </c>
      <c r="B5" s="15"/>
      <c r="C5" s="16"/>
      <c r="D5" s="16"/>
      <c r="E5" s="17"/>
      <c r="F5" s="17"/>
      <c r="G5" s="17"/>
      <c r="H5" s="17"/>
      <c r="I5" s="17"/>
      <c r="J5" s="17"/>
      <c r="K5" s="18"/>
    </row>
    <row r="6" spans="1:18" ht="15.75" thickBot="1" x14ac:dyDescent="0.3">
      <c r="A6" s="14"/>
      <c r="B6" s="15"/>
      <c r="C6" s="16"/>
      <c r="D6" s="16"/>
      <c r="E6" s="17"/>
      <c r="F6" s="17"/>
      <c r="G6" s="17"/>
      <c r="H6" s="17"/>
      <c r="I6" s="17"/>
      <c r="J6" s="17"/>
      <c r="K6" s="18"/>
      <c r="N6" s="20"/>
      <c r="P6" s="21"/>
      <c r="R6" s="21"/>
    </row>
    <row r="7" spans="1:18" ht="26.25" thickBot="1" x14ac:dyDescent="0.3">
      <c r="A7" s="22" t="s">
        <v>11</v>
      </c>
      <c r="B7" s="23" t="s">
        <v>28</v>
      </c>
      <c r="C7" s="23" t="s">
        <v>27</v>
      </c>
      <c r="D7" s="23" t="s">
        <v>29</v>
      </c>
      <c r="E7" s="23" t="s">
        <v>30</v>
      </c>
      <c r="F7" s="23" t="s">
        <v>31</v>
      </c>
      <c r="G7" s="23" t="s">
        <v>56</v>
      </c>
      <c r="H7" s="24" t="s">
        <v>32</v>
      </c>
      <c r="I7" s="23" t="s">
        <v>33</v>
      </c>
      <c r="J7" s="25" t="s">
        <v>34</v>
      </c>
      <c r="K7" s="26" t="s">
        <v>26</v>
      </c>
      <c r="L7" s="26" t="s">
        <v>35</v>
      </c>
      <c r="M7" s="27"/>
      <c r="N7" s="28"/>
    </row>
    <row r="8" spans="1:18" ht="25.5" x14ac:dyDescent="0.25">
      <c r="A8" s="29">
        <v>1</v>
      </c>
      <c r="B8" s="30" t="s">
        <v>71</v>
      </c>
      <c r="C8" s="31">
        <v>1121</v>
      </c>
      <c r="D8" s="30" t="s">
        <v>72</v>
      </c>
      <c r="E8" s="32">
        <v>0</v>
      </c>
      <c r="F8" s="32">
        <v>9966</v>
      </c>
      <c r="G8" s="33">
        <v>9966</v>
      </c>
      <c r="H8" s="32">
        <v>420</v>
      </c>
      <c r="I8" s="2">
        <v>0</v>
      </c>
      <c r="J8" s="34">
        <f>+H8*I8</f>
        <v>0</v>
      </c>
      <c r="K8" s="30" t="s">
        <v>50</v>
      </c>
      <c r="L8" s="35" t="s">
        <v>97</v>
      </c>
      <c r="M8" s="36"/>
      <c r="O8" s="37"/>
    </row>
    <row r="9" spans="1:18" x14ac:dyDescent="0.25">
      <c r="A9" s="38">
        <v>2</v>
      </c>
      <c r="B9" s="39" t="s">
        <v>73</v>
      </c>
      <c r="C9" s="40">
        <v>208</v>
      </c>
      <c r="D9" s="39" t="s">
        <v>74</v>
      </c>
      <c r="E9" s="41">
        <v>0</v>
      </c>
      <c r="F9" s="41">
        <v>4500</v>
      </c>
      <c r="G9" s="42">
        <v>4500</v>
      </c>
      <c r="H9" s="43">
        <v>240</v>
      </c>
      <c r="I9" s="2">
        <v>0</v>
      </c>
      <c r="J9" s="34">
        <f t="shared" ref="J9:J32" si="0">+H9*I9</f>
        <v>0</v>
      </c>
      <c r="K9" s="39" t="s">
        <v>50</v>
      </c>
      <c r="L9" s="44" t="s">
        <v>97</v>
      </c>
      <c r="M9" s="45"/>
      <c r="N9" s="46"/>
      <c r="O9" s="47"/>
    </row>
    <row r="10" spans="1:18" ht="25.5" x14ac:dyDescent="0.25">
      <c r="A10" s="38">
        <v>3</v>
      </c>
      <c r="B10" s="39" t="s">
        <v>75</v>
      </c>
      <c r="C10" s="40">
        <v>201</v>
      </c>
      <c r="D10" s="39" t="s">
        <v>76</v>
      </c>
      <c r="E10" s="41">
        <v>0</v>
      </c>
      <c r="F10" s="41">
        <v>2600</v>
      </c>
      <c r="G10" s="42">
        <v>2600</v>
      </c>
      <c r="H10" s="41">
        <v>800</v>
      </c>
      <c r="I10" s="2">
        <v>0</v>
      </c>
      <c r="J10" s="34">
        <f t="shared" si="0"/>
        <v>0</v>
      </c>
      <c r="K10" s="39" t="s">
        <v>98</v>
      </c>
      <c r="L10" s="44" t="s">
        <v>99</v>
      </c>
      <c r="M10" s="27"/>
      <c r="O10" s="48"/>
    </row>
    <row r="11" spans="1:18" x14ac:dyDescent="0.25">
      <c r="A11" s="38">
        <v>4</v>
      </c>
      <c r="B11" s="39" t="s">
        <v>77</v>
      </c>
      <c r="C11" s="40">
        <v>234</v>
      </c>
      <c r="D11" s="39" t="s">
        <v>78</v>
      </c>
      <c r="E11" s="41">
        <v>0</v>
      </c>
      <c r="F11" s="41">
        <v>1300</v>
      </c>
      <c r="G11" s="42">
        <v>1300</v>
      </c>
      <c r="H11" s="41">
        <v>500</v>
      </c>
      <c r="I11" s="2">
        <v>0</v>
      </c>
      <c r="J11" s="34">
        <f t="shared" si="0"/>
        <v>0</v>
      </c>
      <c r="K11" s="39" t="s">
        <v>98</v>
      </c>
      <c r="L11" s="44" t="s">
        <v>99</v>
      </c>
      <c r="M11" s="36"/>
      <c r="O11" s="49"/>
    </row>
    <row r="12" spans="1:18" x14ac:dyDescent="0.25">
      <c r="A12" s="38">
        <v>5</v>
      </c>
      <c r="B12" s="39" t="s">
        <v>77</v>
      </c>
      <c r="C12" s="40">
        <v>233</v>
      </c>
      <c r="D12" s="39" t="s">
        <v>79</v>
      </c>
      <c r="E12" s="41">
        <v>0</v>
      </c>
      <c r="F12" s="41">
        <v>2900</v>
      </c>
      <c r="G12" s="42">
        <v>2900</v>
      </c>
      <c r="H12" s="41">
        <v>1100</v>
      </c>
      <c r="I12" s="2">
        <v>0</v>
      </c>
      <c r="J12" s="34">
        <f t="shared" si="0"/>
        <v>0</v>
      </c>
      <c r="K12" s="39" t="s">
        <v>98</v>
      </c>
      <c r="L12" s="44" t="s">
        <v>99</v>
      </c>
      <c r="M12" s="50"/>
      <c r="O12" s="51"/>
    </row>
    <row r="13" spans="1:18" ht="25.5" x14ac:dyDescent="0.25">
      <c r="A13" s="38">
        <v>7</v>
      </c>
      <c r="B13" s="39" t="s">
        <v>75</v>
      </c>
      <c r="C13" s="40">
        <v>202</v>
      </c>
      <c r="D13" s="39" t="s">
        <v>80</v>
      </c>
      <c r="E13" s="41">
        <v>1800</v>
      </c>
      <c r="F13" s="41">
        <v>2200</v>
      </c>
      <c r="G13" s="42">
        <v>400</v>
      </c>
      <c r="H13" s="41">
        <v>300</v>
      </c>
      <c r="I13" s="2">
        <v>0</v>
      </c>
      <c r="J13" s="34">
        <f t="shared" si="0"/>
        <v>0</v>
      </c>
      <c r="K13" s="39" t="s">
        <v>98</v>
      </c>
      <c r="L13" s="44" t="s">
        <v>99</v>
      </c>
      <c r="M13" s="52"/>
    </row>
    <row r="14" spans="1:18" x14ac:dyDescent="0.25">
      <c r="A14" s="38">
        <v>11</v>
      </c>
      <c r="B14" s="39" t="s">
        <v>73</v>
      </c>
      <c r="C14" s="40">
        <v>207</v>
      </c>
      <c r="D14" s="39" t="s">
        <v>81</v>
      </c>
      <c r="E14" s="41">
        <v>0</v>
      </c>
      <c r="F14" s="41">
        <v>400</v>
      </c>
      <c r="G14" s="42">
        <v>400</v>
      </c>
      <c r="H14" s="41">
        <v>350</v>
      </c>
      <c r="I14" s="2">
        <v>0</v>
      </c>
      <c r="J14" s="34">
        <f t="shared" si="0"/>
        <v>0</v>
      </c>
      <c r="K14" s="39" t="s">
        <v>98</v>
      </c>
      <c r="L14" s="44" t="s">
        <v>100</v>
      </c>
      <c r="M14" s="27"/>
    </row>
    <row r="15" spans="1:18" x14ac:dyDescent="0.25">
      <c r="A15" s="38">
        <v>12</v>
      </c>
      <c r="B15" s="39" t="s">
        <v>73</v>
      </c>
      <c r="C15" s="40">
        <v>207</v>
      </c>
      <c r="D15" s="39" t="s">
        <v>81</v>
      </c>
      <c r="E15" s="41">
        <v>3500</v>
      </c>
      <c r="F15" s="41">
        <v>4000</v>
      </c>
      <c r="G15" s="42">
        <v>500</v>
      </c>
      <c r="H15" s="41">
        <v>800</v>
      </c>
      <c r="I15" s="2">
        <v>0</v>
      </c>
      <c r="J15" s="34">
        <f t="shared" si="0"/>
        <v>0</v>
      </c>
      <c r="K15" s="39" t="s">
        <v>98</v>
      </c>
      <c r="L15" s="44" t="s">
        <v>100</v>
      </c>
      <c r="M15" s="53"/>
    </row>
    <row r="16" spans="1:18" x14ac:dyDescent="0.25">
      <c r="A16" s="38">
        <v>15</v>
      </c>
      <c r="B16" s="39" t="s">
        <v>73</v>
      </c>
      <c r="C16" s="40">
        <v>368</v>
      </c>
      <c r="D16" s="39" t="s">
        <v>82</v>
      </c>
      <c r="E16" s="41">
        <v>5200</v>
      </c>
      <c r="F16" s="41">
        <v>6000</v>
      </c>
      <c r="G16" s="42">
        <v>800</v>
      </c>
      <c r="H16" s="41">
        <v>800</v>
      </c>
      <c r="I16" s="2">
        <v>0</v>
      </c>
      <c r="J16" s="34">
        <f t="shared" si="0"/>
        <v>0</v>
      </c>
      <c r="K16" s="39" t="s">
        <v>98</v>
      </c>
      <c r="L16" s="44" t="s">
        <v>101</v>
      </c>
    </row>
    <row r="17" spans="1:14" x14ac:dyDescent="0.25">
      <c r="A17" s="38">
        <v>16</v>
      </c>
      <c r="B17" s="39" t="s">
        <v>75</v>
      </c>
      <c r="C17" s="40">
        <v>205</v>
      </c>
      <c r="D17" s="39" t="s">
        <v>83</v>
      </c>
      <c r="E17" s="41">
        <v>0</v>
      </c>
      <c r="F17" s="41">
        <v>700</v>
      </c>
      <c r="G17" s="42">
        <v>700</v>
      </c>
      <c r="H17" s="41">
        <v>300</v>
      </c>
      <c r="I17" s="2">
        <v>0</v>
      </c>
      <c r="J17" s="34">
        <f t="shared" si="0"/>
        <v>0</v>
      </c>
      <c r="K17" s="39" t="s">
        <v>98</v>
      </c>
      <c r="L17" s="44" t="s">
        <v>101</v>
      </c>
    </row>
    <row r="18" spans="1:14" x14ac:dyDescent="0.25">
      <c r="A18" s="38">
        <v>17</v>
      </c>
      <c r="B18" s="39" t="s">
        <v>84</v>
      </c>
      <c r="C18" s="40">
        <v>1383</v>
      </c>
      <c r="D18" s="39" t="s">
        <v>85</v>
      </c>
      <c r="E18" s="41">
        <v>1500</v>
      </c>
      <c r="F18" s="41">
        <v>2000</v>
      </c>
      <c r="G18" s="42">
        <v>500</v>
      </c>
      <c r="H18" s="41">
        <v>200</v>
      </c>
      <c r="I18" s="2">
        <v>0</v>
      </c>
      <c r="J18" s="34">
        <f t="shared" si="0"/>
        <v>0</v>
      </c>
      <c r="K18" s="39" t="s">
        <v>98</v>
      </c>
      <c r="L18" s="44" t="s">
        <v>99</v>
      </c>
    </row>
    <row r="19" spans="1:14" x14ac:dyDescent="0.25">
      <c r="A19" s="38">
        <v>18</v>
      </c>
      <c r="B19" s="39" t="s">
        <v>86</v>
      </c>
      <c r="C19" s="40">
        <v>1142</v>
      </c>
      <c r="D19" s="39" t="s">
        <v>87</v>
      </c>
      <c r="E19" s="41">
        <v>100</v>
      </c>
      <c r="F19" s="41">
        <v>440</v>
      </c>
      <c r="G19" s="42">
        <v>340</v>
      </c>
      <c r="H19" s="41">
        <v>300</v>
      </c>
      <c r="I19" s="2">
        <v>0</v>
      </c>
      <c r="J19" s="34">
        <f t="shared" si="0"/>
        <v>0</v>
      </c>
      <c r="K19" s="39" t="s">
        <v>108</v>
      </c>
      <c r="L19" s="44" t="s">
        <v>102</v>
      </c>
    </row>
    <row r="20" spans="1:14" x14ac:dyDescent="0.25">
      <c r="A20" s="38">
        <v>22</v>
      </c>
      <c r="B20" s="54" t="s">
        <v>89</v>
      </c>
      <c r="C20" s="55">
        <v>1392</v>
      </c>
      <c r="D20" s="39" t="s">
        <v>90</v>
      </c>
      <c r="E20" s="56">
        <v>0</v>
      </c>
      <c r="F20" s="56">
        <v>300</v>
      </c>
      <c r="G20" s="42">
        <v>300</v>
      </c>
      <c r="H20" s="41">
        <v>300</v>
      </c>
      <c r="I20" s="2">
        <v>0</v>
      </c>
      <c r="J20" s="34">
        <f t="shared" si="0"/>
        <v>0</v>
      </c>
      <c r="K20" s="39" t="s">
        <v>98</v>
      </c>
      <c r="L20" s="44" t="s">
        <v>105</v>
      </c>
    </row>
    <row r="21" spans="1:14" x14ac:dyDescent="0.25">
      <c r="A21" s="38">
        <v>23</v>
      </c>
      <c r="B21" s="54" t="s">
        <v>91</v>
      </c>
      <c r="C21" s="55">
        <v>422</v>
      </c>
      <c r="D21" s="39" t="s">
        <v>92</v>
      </c>
      <c r="E21" s="56">
        <v>0</v>
      </c>
      <c r="F21" s="56">
        <v>639</v>
      </c>
      <c r="G21" s="42">
        <v>639</v>
      </c>
      <c r="H21" s="56">
        <v>600</v>
      </c>
      <c r="I21" s="2">
        <v>0</v>
      </c>
      <c r="J21" s="34">
        <f t="shared" si="0"/>
        <v>0</v>
      </c>
      <c r="K21" s="39" t="s">
        <v>98</v>
      </c>
      <c r="L21" s="44" t="s">
        <v>106</v>
      </c>
    </row>
    <row r="22" spans="1:14" x14ac:dyDescent="0.25">
      <c r="A22" s="38">
        <v>26</v>
      </c>
      <c r="B22" s="57" t="s">
        <v>88</v>
      </c>
      <c r="C22" s="58">
        <v>359</v>
      </c>
      <c r="D22" s="59" t="s">
        <v>93</v>
      </c>
      <c r="E22" s="60">
        <v>500</v>
      </c>
      <c r="F22" s="60">
        <v>1000</v>
      </c>
      <c r="G22" s="42">
        <v>500</v>
      </c>
      <c r="H22" s="60">
        <v>500</v>
      </c>
      <c r="I22" s="2">
        <v>0</v>
      </c>
      <c r="J22" s="34">
        <f t="shared" si="0"/>
        <v>0</v>
      </c>
      <c r="K22" s="39" t="s">
        <v>98</v>
      </c>
      <c r="L22" s="44" t="s">
        <v>104</v>
      </c>
    </row>
    <row r="23" spans="1:14" ht="25.5" x14ac:dyDescent="0.25">
      <c r="A23" s="38">
        <v>27</v>
      </c>
      <c r="B23" s="57" t="s">
        <v>94</v>
      </c>
      <c r="C23" s="58">
        <v>1108</v>
      </c>
      <c r="D23" s="59" t="s">
        <v>95</v>
      </c>
      <c r="E23" s="60">
        <v>500</v>
      </c>
      <c r="F23" s="60">
        <v>900</v>
      </c>
      <c r="G23" s="42">
        <v>400</v>
      </c>
      <c r="H23" s="60">
        <v>400</v>
      </c>
      <c r="I23" s="2">
        <v>0</v>
      </c>
      <c r="J23" s="34">
        <f t="shared" si="0"/>
        <v>0</v>
      </c>
      <c r="K23" s="39" t="s">
        <v>98</v>
      </c>
      <c r="L23" s="44" t="s">
        <v>104</v>
      </c>
      <c r="N23" s="61"/>
    </row>
    <row r="24" spans="1:14" x14ac:dyDescent="0.25">
      <c r="A24" s="38">
        <v>30</v>
      </c>
      <c r="B24" s="62" t="s">
        <v>96</v>
      </c>
      <c r="C24" s="63">
        <v>1375</v>
      </c>
      <c r="D24" s="64" t="s">
        <v>149</v>
      </c>
      <c r="E24" s="65">
        <v>6800</v>
      </c>
      <c r="F24" s="43">
        <v>7000</v>
      </c>
      <c r="G24" s="42">
        <v>200</v>
      </c>
      <c r="H24" s="43">
        <v>200</v>
      </c>
      <c r="I24" s="2">
        <v>0</v>
      </c>
      <c r="J24" s="34">
        <f t="shared" si="0"/>
        <v>0</v>
      </c>
      <c r="K24" s="39" t="s">
        <v>103</v>
      </c>
      <c r="L24" s="66" t="s">
        <v>107</v>
      </c>
    </row>
    <row r="25" spans="1:14" s="69" customFormat="1" x14ac:dyDescent="0.25">
      <c r="A25" s="67">
        <v>9</v>
      </c>
      <c r="B25" s="62" t="s">
        <v>75</v>
      </c>
      <c r="C25" s="63">
        <v>203</v>
      </c>
      <c r="D25" s="62" t="s">
        <v>160</v>
      </c>
      <c r="E25" s="65">
        <v>10000</v>
      </c>
      <c r="F25" s="65">
        <v>11900</v>
      </c>
      <c r="G25" s="42">
        <v>1900</v>
      </c>
      <c r="H25" s="65">
        <v>300</v>
      </c>
      <c r="I25" s="2">
        <v>0</v>
      </c>
      <c r="J25" s="34">
        <f t="shared" si="0"/>
        <v>0</v>
      </c>
      <c r="K25" s="64" t="s">
        <v>98</v>
      </c>
      <c r="L25" s="68" t="s">
        <v>99</v>
      </c>
      <c r="M25" s="20"/>
    </row>
    <row r="26" spans="1:14" s="69" customFormat="1" x14ac:dyDescent="0.25">
      <c r="A26" s="67">
        <v>10</v>
      </c>
      <c r="B26" s="62" t="s">
        <v>75</v>
      </c>
      <c r="C26" s="63">
        <v>204</v>
      </c>
      <c r="D26" s="62" t="s">
        <v>176</v>
      </c>
      <c r="E26" s="65">
        <v>2200</v>
      </c>
      <c r="F26" s="65">
        <v>2420</v>
      </c>
      <c r="G26" s="42">
        <v>220</v>
      </c>
      <c r="H26" s="65">
        <v>300</v>
      </c>
      <c r="I26" s="2">
        <v>0</v>
      </c>
      <c r="J26" s="34">
        <f t="shared" si="0"/>
        <v>0</v>
      </c>
      <c r="K26" s="64" t="s">
        <v>98</v>
      </c>
      <c r="L26" s="68" t="s">
        <v>99</v>
      </c>
      <c r="M26" s="20"/>
    </row>
    <row r="27" spans="1:14" s="69" customFormat="1" x14ac:dyDescent="0.25">
      <c r="A27" s="67">
        <v>13</v>
      </c>
      <c r="B27" s="64" t="s">
        <v>73</v>
      </c>
      <c r="C27" s="70">
        <v>206</v>
      </c>
      <c r="D27" s="64" t="s">
        <v>161</v>
      </c>
      <c r="E27" s="43">
        <v>1400</v>
      </c>
      <c r="F27" s="43">
        <v>2500</v>
      </c>
      <c r="G27" s="71">
        <v>1100</v>
      </c>
      <c r="H27" s="65">
        <v>1100</v>
      </c>
      <c r="I27" s="2">
        <v>0</v>
      </c>
      <c r="J27" s="34">
        <f t="shared" si="0"/>
        <v>0</v>
      </c>
      <c r="K27" s="64" t="s">
        <v>98</v>
      </c>
      <c r="L27" s="66" t="s">
        <v>101</v>
      </c>
      <c r="M27" s="20"/>
    </row>
    <row r="28" spans="1:14" s="69" customFormat="1" x14ac:dyDescent="0.25">
      <c r="A28" s="67">
        <v>14</v>
      </c>
      <c r="B28" s="64" t="s">
        <v>73</v>
      </c>
      <c r="C28" s="70">
        <v>206</v>
      </c>
      <c r="D28" s="64" t="s">
        <v>161</v>
      </c>
      <c r="E28" s="43">
        <v>4500</v>
      </c>
      <c r="F28" s="43">
        <v>5000</v>
      </c>
      <c r="G28" s="71">
        <v>500</v>
      </c>
      <c r="H28" s="65">
        <v>500</v>
      </c>
      <c r="I28" s="2">
        <v>0</v>
      </c>
      <c r="J28" s="34">
        <f t="shared" si="0"/>
        <v>0</v>
      </c>
      <c r="K28" s="64" t="s">
        <v>98</v>
      </c>
      <c r="L28" s="66" t="s">
        <v>101</v>
      </c>
      <c r="M28" s="20"/>
    </row>
    <row r="29" spans="1:14" s="69" customFormat="1" x14ac:dyDescent="0.25">
      <c r="A29" s="67">
        <v>19</v>
      </c>
      <c r="B29" s="64" t="s">
        <v>162</v>
      </c>
      <c r="C29" s="70">
        <v>211</v>
      </c>
      <c r="D29" s="64" t="s">
        <v>163</v>
      </c>
      <c r="E29" s="43">
        <v>0</v>
      </c>
      <c r="F29" s="43">
        <v>3500</v>
      </c>
      <c r="G29" s="71">
        <v>3500</v>
      </c>
      <c r="H29" s="65">
        <v>700</v>
      </c>
      <c r="I29" s="2">
        <v>0</v>
      </c>
      <c r="J29" s="34">
        <f t="shared" si="0"/>
        <v>0</v>
      </c>
      <c r="K29" s="64" t="s">
        <v>103</v>
      </c>
      <c r="L29" s="66" t="s">
        <v>104</v>
      </c>
      <c r="M29" s="20"/>
    </row>
    <row r="30" spans="1:14" s="69" customFormat="1" x14ac:dyDescent="0.25">
      <c r="A30" s="67">
        <v>21</v>
      </c>
      <c r="B30" s="64" t="s">
        <v>88</v>
      </c>
      <c r="C30" s="70">
        <v>1454</v>
      </c>
      <c r="D30" s="64" t="s">
        <v>164</v>
      </c>
      <c r="E30" s="43">
        <v>0</v>
      </c>
      <c r="F30" s="43">
        <v>2035</v>
      </c>
      <c r="G30" s="71">
        <v>2035</v>
      </c>
      <c r="H30" s="65">
        <v>600</v>
      </c>
      <c r="I30" s="2">
        <v>0</v>
      </c>
      <c r="J30" s="34">
        <f t="shared" si="0"/>
        <v>0</v>
      </c>
      <c r="K30" s="64" t="s">
        <v>103</v>
      </c>
      <c r="L30" s="66" t="s">
        <v>165</v>
      </c>
      <c r="M30" s="20"/>
    </row>
    <row r="31" spans="1:14" x14ac:dyDescent="0.25">
      <c r="A31" s="67">
        <v>31</v>
      </c>
      <c r="B31" s="64" t="s">
        <v>173</v>
      </c>
      <c r="C31" s="70">
        <v>1144</v>
      </c>
      <c r="D31" s="64" t="s">
        <v>174</v>
      </c>
      <c r="E31" s="43">
        <v>2570</v>
      </c>
      <c r="F31" s="43">
        <v>2870</v>
      </c>
      <c r="G31" s="71">
        <v>300</v>
      </c>
      <c r="H31" s="65">
        <v>300</v>
      </c>
      <c r="I31" s="2">
        <v>0</v>
      </c>
      <c r="J31" s="34">
        <f t="shared" si="0"/>
        <v>0</v>
      </c>
      <c r="K31" s="64" t="s">
        <v>103</v>
      </c>
      <c r="L31" s="66" t="s">
        <v>175</v>
      </c>
    </row>
    <row r="32" spans="1:14" x14ac:dyDescent="0.25">
      <c r="A32" s="67">
        <v>14</v>
      </c>
      <c r="B32" s="64" t="s">
        <v>73</v>
      </c>
      <c r="C32" s="70">
        <v>206</v>
      </c>
      <c r="D32" s="64" t="s">
        <v>161</v>
      </c>
      <c r="E32" s="43">
        <v>4500</v>
      </c>
      <c r="F32" s="43">
        <v>5000</v>
      </c>
      <c r="G32" s="71">
        <v>500</v>
      </c>
      <c r="H32" s="65">
        <v>500</v>
      </c>
      <c r="I32" s="2">
        <v>0</v>
      </c>
      <c r="J32" s="34">
        <f t="shared" si="0"/>
        <v>0</v>
      </c>
      <c r="K32" s="64" t="s">
        <v>98</v>
      </c>
      <c r="L32" s="66" t="s">
        <v>101</v>
      </c>
    </row>
    <row r="33" spans="1:15" ht="15.75" thickBot="1" x14ac:dyDescent="0.3">
      <c r="A33" s="72" t="s">
        <v>17</v>
      </c>
      <c r="B33" s="301" t="s">
        <v>68</v>
      </c>
      <c r="C33" s="301"/>
      <c r="D33" s="301"/>
      <c r="E33" s="301"/>
      <c r="F33" s="301"/>
      <c r="G33" s="73"/>
      <c r="H33" s="74">
        <f>+SUM(H8:H32)</f>
        <v>12410</v>
      </c>
      <c r="I33" s="75"/>
      <c r="J33" s="76">
        <f>+SUM(J8:J32)</f>
        <v>0</v>
      </c>
      <c r="K33" s="77"/>
      <c r="L33" s="78"/>
      <c r="M33" s="79"/>
      <c r="N33" s="61"/>
    </row>
    <row r="34" spans="1:15" x14ac:dyDescent="0.25">
      <c r="A34" s="14"/>
      <c r="B34" s="15"/>
      <c r="C34" s="16"/>
      <c r="D34" s="16"/>
      <c r="E34" s="17"/>
      <c r="F34" s="17"/>
      <c r="G34" s="17"/>
      <c r="H34" s="17"/>
      <c r="I34" s="17"/>
      <c r="J34" s="17"/>
      <c r="K34" s="18"/>
      <c r="M34" s="80"/>
      <c r="N34" s="81"/>
    </row>
    <row r="35" spans="1:15" x14ac:dyDescent="0.25">
      <c r="A35" s="14"/>
      <c r="B35" s="15"/>
      <c r="C35" s="16"/>
      <c r="D35" s="16"/>
      <c r="E35" s="17"/>
      <c r="F35" s="17"/>
      <c r="G35" s="17"/>
      <c r="H35" s="17"/>
      <c r="I35" s="82"/>
      <c r="J35" s="83"/>
      <c r="K35" s="84"/>
      <c r="M35" s="80"/>
      <c r="N35" s="81"/>
    </row>
    <row r="36" spans="1:15" x14ac:dyDescent="0.25">
      <c r="A36" s="14"/>
      <c r="B36" s="15"/>
      <c r="C36" s="16"/>
      <c r="D36" s="16"/>
      <c r="E36" s="17"/>
      <c r="F36" s="17"/>
      <c r="G36" s="17"/>
      <c r="H36" s="17"/>
      <c r="I36" s="17"/>
      <c r="J36" s="17"/>
      <c r="K36" s="18"/>
      <c r="M36" s="80"/>
      <c r="N36" s="81"/>
    </row>
    <row r="37" spans="1:15" x14ac:dyDescent="0.25">
      <c r="A37" s="14"/>
      <c r="B37" s="15"/>
      <c r="C37" s="16"/>
      <c r="D37" s="16"/>
      <c r="E37" s="17"/>
      <c r="F37" s="17"/>
      <c r="G37" s="17"/>
      <c r="H37" s="17"/>
      <c r="I37" s="17"/>
      <c r="J37" s="17"/>
      <c r="K37" s="18"/>
      <c r="M37" s="80"/>
      <c r="N37" s="81"/>
    </row>
    <row r="38" spans="1:15" x14ac:dyDescent="0.25">
      <c r="A38" s="14"/>
      <c r="B38" s="15"/>
      <c r="C38" s="16"/>
      <c r="D38" s="16"/>
      <c r="E38" s="17"/>
      <c r="F38" s="17"/>
      <c r="G38" s="17"/>
      <c r="H38" s="17"/>
      <c r="I38" s="17"/>
      <c r="J38" s="17"/>
      <c r="K38" s="18"/>
      <c r="M38" s="80"/>
      <c r="N38" s="81"/>
    </row>
    <row r="39" spans="1:15" x14ac:dyDescent="0.25">
      <c r="A39" s="14"/>
      <c r="B39" s="15"/>
      <c r="C39" s="16"/>
      <c r="D39" s="16"/>
      <c r="E39" s="17"/>
      <c r="F39" s="17"/>
      <c r="G39" s="17"/>
      <c r="H39" s="17"/>
      <c r="I39" s="17"/>
      <c r="J39" s="17"/>
      <c r="K39" s="18"/>
      <c r="M39" s="80"/>
      <c r="N39" s="81"/>
    </row>
    <row r="40" spans="1:15" x14ac:dyDescent="0.25">
      <c r="A40" s="14" t="s">
        <v>22</v>
      </c>
      <c r="B40" s="15"/>
      <c r="C40" s="85"/>
      <c r="D40" s="86"/>
      <c r="E40" s="87"/>
      <c r="F40" s="87"/>
      <c r="G40" s="87"/>
      <c r="H40" s="17"/>
      <c r="I40" s="17"/>
      <c r="J40" s="86"/>
      <c r="K40" s="18"/>
      <c r="M40" s="88"/>
    </row>
    <row r="41" spans="1:15" ht="15.75" thickBot="1" x14ac:dyDescent="0.3">
      <c r="A41" s="14"/>
      <c r="B41" s="15"/>
      <c r="C41" s="85"/>
      <c r="D41" s="86"/>
      <c r="E41" s="87"/>
      <c r="F41" s="87"/>
      <c r="G41" s="87"/>
      <c r="H41" s="17"/>
      <c r="I41" s="17"/>
      <c r="J41" s="86"/>
      <c r="K41" s="18"/>
      <c r="M41" s="88"/>
      <c r="O41" s="21"/>
    </row>
    <row r="42" spans="1:15" ht="26.25" thickBot="1" x14ac:dyDescent="0.3">
      <c r="A42" s="89" t="s">
        <v>11</v>
      </c>
      <c r="B42" s="90" t="s">
        <v>28</v>
      </c>
      <c r="C42" s="90" t="s">
        <v>27</v>
      </c>
      <c r="D42" s="90" t="s">
        <v>29</v>
      </c>
      <c r="E42" s="90" t="s">
        <v>30</v>
      </c>
      <c r="F42" s="90" t="s">
        <v>31</v>
      </c>
      <c r="G42" s="264" t="s">
        <v>56</v>
      </c>
      <c r="H42" s="265" t="s">
        <v>32</v>
      </c>
      <c r="I42" s="264" t="s">
        <v>33</v>
      </c>
      <c r="J42" s="266" t="s">
        <v>34</v>
      </c>
      <c r="K42" s="267" t="s">
        <v>26</v>
      </c>
      <c r="L42" s="268" t="s">
        <v>35</v>
      </c>
      <c r="M42" s="19"/>
    </row>
    <row r="43" spans="1:15" s="244" customFormat="1" x14ac:dyDescent="0.25">
      <c r="A43" s="251">
        <v>1</v>
      </c>
      <c r="B43" s="252" t="s">
        <v>133</v>
      </c>
      <c r="C43" s="253">
        <v>1460</v>
      </c>
      <c r="D43" s="254" t="s">
        <v>134</v>
      </c>
      <c r="E43" s="238">
        <v>0</v>
      </c>
      <c r="F43" s="238">
        <v>3490</v>
      </c>
      <c r="G43" s="263">
        <f>F43-E43</f>
        <v>3490</v>
      </c>
      <c r="H43" s="263">
        <v>1950</v>
      </c>
      <c r="I43" s="269">
        <v>0</v>
      </c>
      <c r="J43" s="255">
        <f t="shared" ref="J43:J61" si="1">ROUND(H43*I43,2)</f>
        <v>0</v>
      </c>
      <c r="K43" s="248"/>
      <c r="L43" s="249" t="s">
        <v>134</v>
      </c>
      <c r="M43" s="243"/>
    </row>
    <row r="44" spans="1:15" s="244" customFormat="1" x14ac:dyDescent="0.25">
      <c r="A44" s="256">
        <v>2</v>
      </c>
      <c r="B44" s="252" t="s">
        <v>133</v>
      </c>
      <c r="C44" s="253">
        <v>1461</v>
      </c>
      <c r="D44" s="254" t="s">
        <v>134</v>
      </c>
      <c r="E44" s="238">
        <v>180</v>
      </c>
      <c r="F44" s="238">
        <v>840</v>
      </c>
      <c r="G44" s="240">
        <f t="shared" ref="G44:G61" si="2">F44-E44</f>
        <v>660</v>
      </c>
      <c r="H44" s="240">
        <v>500</v>
      </c>
      <c r="I44" s="269">
        <v>0</v>
      </c>
      <c r="J44" s="255">
        <f t="shared" si="1"/>
        <v>0</v>
      </c>
      <c r="K44" s="241"/>
      <c r="L44" s="242" t="s">
        <v>134</v>
      </c>
      <c r="M44" s="243"/>
    </row>
    <row r="45" spans="1:15" s="244" customFormat="1" x14ac:dyDescent="0.25">
      <c r="A45" s="256">
        <v>3</v>
      </c>
      <c r="B45" s="252" t="s">
        <v>135</v>
      </c>
      <c r="C45" s="253">
        <v>1137</v>
      </c>
      <c r="D45" s="254" t="s">
        <v>136</v>
      </c>
      <c r="E45" s="238">
        <v>0</v>
      </c>
      <c r="F45" s="238">
        <v>900</v>
      </c>
      <c r="G45" s="240">
        <f t="shared" si="2"/>
        <v>900</v>
      </c>
      <c r="H45" s="240">
        <v>1000</v>
      </c>
      <c r="I45" s="269">
        <v>0</v>
      </c>
      <c r="J45" s="255">
        <f t="shared" si="1"/>
        <v>0</v>
      </c>
      <c r="K45" s="241"/>
      <c r="L45" s="242" t="s">
        <v>137</v>
      </c>
      <c r="M45" s="243"/>
    </row>
    <row r="46" spans="1:15" s="244" customFormat="1" x14ac:dyDescent="0.25">
      <c r="A46" s="256">
        <v>4</v>
      </c>
      <c r="B46" s="252" t="s">
        <v>138</v>
      </c>
      <c r="C46" s="253">
        <v>1180</v>
      </c>
      <c r="D46" s="254" t="s">
        <v>139</v>
      </c>
      <c r="E46" s="238">
        <v>3400</v>
      </c>
      <c r="F46" s="238">
        <v>3600</v>
      </c>
      <c r="G46" s="240">
        <f t="shared" si="2"/>
        <v>200</v>
      </c>
      <c r="H46" s="240">
        <v>200</v>
      </c>
      <c r="I46" s="269">
        <v>0</v>
      </c>
      <c r="J46" s="255">
        <f t="shared" si="1"/>
        <v>0</v>
      </c>
      <c r="K46" s="248"/>
      <c r="L46" s="249" t="s">
        <v>140</v>
      </c>
      <c r="M46" s="243"/>
    </row>
    <row r="47" spans="1:15" s="244" customFormat="1" x14ac:dyDescent="0.25">
      <c r="A47" s="257">
        <v>5</v>
      </c>
      <c r="B47" s="252" t="s">
        <v>166</v>
      </c>
      <c r="C47" s="253">
        <v>1356</v>
      </c>
      <c r="D47" s="254" t="s">
        <v>167</v>
      </c>
      <c r="E47" s="238">
        <v>0</v>
      </c>
      <c r="F47" s="238">
        <v>1400</v>
      </c>
      <c r="G47" s="240">
        <f t="shared" si="2"/>
        <v>1400</v>
      </c>
      <c r="H47" s="240">
        <v>700</v>
      </c>
      <c r="I47" s="269">
        <v>0</v>
      </c>
      <c r="J47" s="255">
        <f t="shared" si="1"/>
        <v>0</v>
      </c>
      <c r="K47" s="245"/>
      <c r="L47" s="261" t="s">
        <v>141</v>
      </c>
      <c r="M47" s="243"/>
    </row>
    <row r="48" spans="1:15" s="244" customFormat="1" ht="26.25" x14ac:dyDescent="0.25">
      <c r="A48" s="257">
        <v>6</v>
      </c>
      <c r="B48" s="252" t="s">
        <v>142</v>
      </c>
      <c r="C48" s="253">
        <v>1083</v>
      </c>
      <c r="D48" s="254" t="s">
        <v>143</v>
      </c>
      <c r="E48" s="238">
        <v>2200</v>
      </c>
      <c r="F48" s="238">
        <v>2400</v>
      </c>
      <c r="G48" s="240">
        <f t="shared" si="2"/>
        <v>200</v>
      </c>
      <c r="H48" s="240">
        <v>388</v>
      </c>
      <c r="I48" s="269">
        <v>0</v>
      </c>
      <c r="J48" s="255">
        <f t="shared" si="1"/>
        <v>0</v>
      </c>
      <c r="K48" s="241"/>
      <c r="L48" s="261" t="s">
        <v>141</v>
      </c>
      <c r="M48" s="243"/>
    </row>
    <row r="49" spans="1:14" s="244" customFormat="1" ht="26.25" x14ac:dyDescent="0.25">
      <c r="A49" s="257">
        <v>7</v>
      </c>
      <c r="B49" s="252" t="s">
        <v>142</v>
      </c>
      <c r="C49" s="253">
        <v>1083</v>
      </c>
      <c r="D49" s="254" t="s">
        <v>143</v>
      </c>
      <c r="E49" s="238">
        <v>3500</v>
      </c>
      <c r="F49" s="238">
        <v>3700</v>
      </c>
      <c r="G49" s="240">
        <f t="shared" si="2"/>
        <v>200</v>
      </c>
      <c r="H49" s="240">
        <v>150</v>
      </c>
      <c r="I49" s="269">
        <v>0</v>
      </c>
      <c r="J49" s="255">
        <f t="shared" si="1"/>
        <v>0</v>
      </c>
      <c r="K49" s="248"/>
      <c r="L49" s="262" t="s">
        <v>141</v>
      </c>
      <c r="M49" s="243"/>
    </row>
    <row r="50" spans="1:14" s="244" customFormat="1" x14ac:dyDescent="0.25">
      <c r="A50" s="257">
        <v>8</v>
      </c>
      <c r="B50" s="252" t="s">
        <v>168</v>
      </c>
      <c r="C50" s="253">
        <v>1349</v>
      </c>
      <c r="D50" s="254" t="s">
        <v>169</v>
      </c>
      <c r="E50" s="238">
        <v>0</v>
      </c>
      <c r="F50" s="238">
        <v>100</v>
      </c>
      <c r="G50" s="240">
        <f t="shared" si="2"/>
        <v>100</v>
      </c>
      <c r="H50" s="240">
        <v>150</v>
      </c>
      <c r="I50" s="269">
        <v>0</v>
      </c>
      <c r="J50" s="255">
        <f t="shared" si="1"/>
        <v>0</v>
      </c>
      <c r="K50" s="245"/>
      <c r="L50" s="261" t="s">
        <v>141</v>
      </c>
      <c r="M50" s="243"/>
    </row>
    <row r="51" spans="1:14" s="244" customFormat="1" x14ac:dyDescent="0.25">
      <c r="A51" s="257">
        <v>9</v>
      </c>
      <c r="B51" s="252" t="s">
        <v>168</v>
      </c>
      <c r="C51" s="253">
        <v>1349</v>
      </c>
      <c r="D51" s="254" t="s">
        <v>169</v>
      </c>
      <c r="E51" s="238">
        <v>1400</v>
      </c>
      <c r="F51" s="238">
        <v>2000</v>
      </c>
      <c r="G51" s="240">
        <f t="shared" si="2"/>
        <v>600</v>
      </c>
      <c r="H51" s="240">
        <v>250</v>
      </c>
      <c r="I51" s="269">
        <v>0</v>
      </c>
      <c r="J51" s="255">
        <f t="shared" si="1"/>
        <v>0</v>
      </c>
      <c r="K51" s="245"/>
      <c r="L51" s="261" t="s">
        <v>141</v>
      </c>
      <c r="M51" s="243"/>
    </row>
    <row r="52" spans="1:14" s="244" customFormat="1" x14ac:dyDescent="0.25">
      <c r="A52" s="257">
        <v>10</v>
      </c>
      <c r="B52" s="252" t="s">
        <v>168</v>
      </c>
      <c r="C52" s="253">
        <v>1349</v>
      </c>
      <c r="D52" s="254" t="s">
        <v>169</v>
      </c>
      <c r="E52" s="238">
        <v>4500</v>
      </c>
      <c r="F52" s="238">
        <v>6000</v>
      </c>
      <c r="G52" s="240">
        <f t="shared" si="2"/>
        <v>1500</v>
      </c>
      <c r="H52" s="240">
        <v>700</v>
      </c>
      <c r="I52" s="269">
        <v>0</v>
      </c>
      <c r="J52" s="255">
        <f t="shared" si="1"/>
        <v>0</v>
      </c>
      <c r="K52" s="250"/>
      <c r="L52" s="262" t="s">
        <v>141</v>
      </c>
      <c r="M52" s="243"/>
    </row>
    <row r="53" spans="1:14" s="244" customFormat="1" x14ac:dyDescent="0.25">
      <c r="A53" s="257">
        <v>11</v>
      </c>
      <c r="B53" s="252" t="s">
        <v>168</v>
      </c>
      <c r="C53" s="253">
        <v>1349</v>
      </c>
      <c r="D53" s="254" t="s">
        <v>169</v>
      </c>
      <c r="E53" s="238">
        <v>6500</v>
      </c>
      <c r="F53" s="238">
        <v>6800</v>
      </c>
      <c r="G53" s="240">
        <f t="shared" si="2"/>
        <v>300</v>
      </c>
      <c r="H53" s="240">
        <v>300</v>
      </c>
      <c r="I53" s="269">
        <v>0</v>
      </c>
      <c r="J53" s="255">
        <f t="shared" si="1"/>
        <v>0</v>
      </c>
      <c r="K53" s="245"/>
      <c r="L53" s="261" t="s">
        <v>141</v>
      </c>
      <c r="M53" s="243"/>
    </row>
    <row r="54" spans="1:14" s="244" customFormat="1" x14ac:dyDescent="0.25">
      <c r="A54" s="257">
        <v>12</v>
      </c>
      <c r="B54" s="252" t="s">
        <v>168</v>
      </c>
      <c r="C54" s="253">
        <v>1349</v>
      </c>
      <c r="D54" s="254" t="s">
        <v>169</v>
      </c>
      <c r="E54" s="238">
        <v>19500</v>
      </c>
      <c r="F54" s="238">
        <v>20000</v>
      </c>
      <c r="G54" s="240">
        <f t="shared" si="2"/>
        <v>500</v>
      </c>
      <c r="H54" s="240">
        <v>300</v>
      </c>
      <c r="I54" s="269">
        <v>0</v>
      </c>
      <c r="J54" s="255">
        <f t="shared" si="1"/>
        <v>0</v>
      </c>
      <c r="K54" s="245"/>
      <c r="L54" s="261" t="s">
        <v>141</v>
      </c>
      <c r="M54" s="243"/>
    </row>
    <row r="55" spans="1:14" s="244" customFormat="1" x14ac:dyDescent="0.25">
      <c r="A55" s="257">
        <v>13</v>
      </c>
      <c r="B55" s="252" t="s">
        <v>168</v>
      </c>
      <c r="C55" s="253">
        <v>1349</v>
      </c>
      <c r="D55" s="254" t="s">
        <v>169</v>
      </c>
      <c r="E55" s="238">
        <v>20900</v>
      </c>
      <c r="F55" s="238">
        <v>21200</v>
      </c>
      <c r="G55" s="240">
        <f t="shared" si="2"/>
        <v>300</v>
      </c>
      <c r="H55" s="240">
        <v>200</v>
      </c>
      <c r="I55" s="269">
        <v>0</v>
      </c>
      <c r="J55" s="255">
        <f t="shared" si="1"/>
        <v>0</v>
      </c>
      <c r="K55" s="250"/>
      <c r="L55" s="262" t="s">
        <v>141</v>
      </c>
      <c r="M55" s="243"/>
    </row>
    <row r="56" spans="1:14" s="244" customFormat="1" x14ac:dyDescent="0.25">
      <c r="A56" s="257">
        <v>14</v>
      </c>
      <c r="B56" s="252" t="s">
        <v>168</v>
      </c>
      <c r="C56" s="253">
        <v>1349</v>
      </c>
      <c r="D56" s="254" t="s">
        <v>169</v>
      </c>
      <c r="E56" s="238">
        <v>8000</v>
      </c>
      <c r="F56" s="238">
        <v>9200</v>
      </c>
      <c r="G56" s="240">
        <f t="shared" si="2"/>
        <v>1200</v>
      </c>
      <c r="H56" s="240">
        <v>150</v>
      </c>
      <c r="I56" s="269">
        <v>0</v>
      </c>
      <c r="J56" s="255">
        <f t="shared" si="1"/>
        <v>0</v>
      </c>
      <c r="K56" s="245"/>
      <c r="L56" s="261" t="s">
        <v>141</v>
      </c>
      <c r="M56" s="243"/>
    </row>
    <row r="57" spans="1:14" s="244" customFormat="1" x14ac:dyDescent="0.25">
      <c r="A57" s="257">
        <v>15</v>
      </c>
      <c r="B57" s="252" t="s">
        <v>178</v>
      </c>
      <c r="C57" s="253">
        <v>1118</v>
      </c>
      <c r="D57" s="254" t="s">
        <v>179</v>
      </c>
      <c r="E57" s="238">
        <v>1700</v>
      </c>
      <c r="F57" s="239">
        <v>4000</v>
      </c>
      <c r="G57" s="240">
        <f t="shared" si="2"/>
        <v>2300</v>
      </c>
      <c r="H57" s="240">
        <v>2000</v>
      </c>
      <c r="I57" s="269">
        <v>0</v>
      </c>
      <c r="J57" s="255">
        <f t="shared" si="1"/>
        <v>0</v>
      </c>
      <c r="K57" s="241"/>
      <c r="L57" s="261" t="s">
        <v>180</v>
      </c>
      <c r="M57" s="243"/>
    </row>
    <row r="58" spans="1:14" s="244" customFormat="1" x14ac:dyDescent="0.25">
      <c r="A58" s="257">
        <v>16</v>
      </c>
      <c r="B58" s="258" t="s">
        <v>170</v>
      </c>
      <c r="C58" s="259">
        <v>292</v>
      </c>
      <c r="D58" s="260" t="s">
        <v>171</v>
      </c>
      <c r="E58" s="246">
        <v>2000</v>
      </c>
      <c r="F58" s="247">
        <v>7000</v>
      </c>
      <c r="G58" s="240">
        <f t="shared" si="2"/>
        <v>5000</v>
      </c>
      <c r="H58" s="240">
        <v>3500</v>
      </c>
      <c r="I58" s="269">
        <v>0</v>
      </c>
      <c r="J58" s="255">
        <f t="shared" si="1"/>
        <v>0</v>
      </c>
      <c r="K58" s="245"/>
      <c r="L58" s="261" t="s">
        <v>172</v>
      </c>
      <c r="M58" s="243"/>
    </row>
    <row r="59" spans="1:14" s="244" customFormat="1" x14ac:dyDescent="0.25">
      <c r="A59" s="257">
        <v>17</v>
      </c>
      <c r="B59" s="258" t="s">
        <v>170</v>
      </c>
      <c r="C59" s="259">
        <v>292</v>
      </c>
      <c r="D59" s="260" t="s">
        <v>171</v>
      </c>
      <c r="E59" s="246">
        <v>16500</v>
      </c>
      <c r="F59" s="247">
        <v>18000</v>
      </c>
      <c r="G59" s="240">
        <f t="shared" si="2"/>
        <v>1500</v>
      </c>
      <c r="H59" s="240">
        <v>1200</v>
      </c>
      <c r="I59" s="269">
        <v>0</v>
      </c>
      <c r="J59" s="255">
        <f t="shared" si="1"/>
        <v>0</v>
      </c>
      <c r="K59" s="245"/>
      <c r="L59" s="261" t="s">
        <v>172</v>
      </c>
      <c r="M59" s="243"/>
    </row>
    <row r="60" spans="1:14" s="244" customFormat="1" x14ac:dyDescent="0.25">
      <c r="A60" s="257">
        <v>18</v>
      </c>
      <c r="B60" s="258" t="s">
        <v>170</v>
      </c>
      <c r="C60" s="259">
        <v>292</v>
      </c>
      <c r="D60" s="260" t="s">
        <v>171</v>
      </c>
      <c r="E60" s="246">
        <v>21000</v>
      </c>
      <c r="F60" s="247">
        <v>21857</v>
      </c>
      <c r="G60" s="240">
        <f t="shared" si="2"/>
        <v>857</v>
      </c>
      <c r="H60" s="240">
        <v>1535</v>
      </c>
      <c r="I60" s="269">
        <v>0</v>
      </c>
      <c r="J60" s="255">
        <f t="shared" si="1"/>
        <v>0</v>
      </c>
      <c r="K60" s="245"/>
      <c r="L60" s="261" t="s">
        <v>172</v>
      </c>
      <c r="M60" s="243"/>
    </row>
    <row r="61" spans="1:14" s="244" customFormat="1" x14ac:dyDescent="0.25">
      <c r="A61" s="257">
        <v>19</v>
      </c>
      <c r="B61" s="258" t="s">
        <v>144</v>
      </c>
      <c r="C61" s="259">
        <v>1227</v>
      </c>
      <c r="D61" s="260" t="s">
        <v>145</v>
      </c>
      <c r="E61" s="246">
        <v>3100</v>
      </c>
      <c r="F61" s="247">
        <v>5100</v>
      </c>
      <c r="G61" s="240">
        <f t="shared" si="2"/>
        <v>2000</v>
      </c>
      <c r="H61" s="240">
        <v>1400</v>
      </c>
      <c r="I61" s="269">
        <v>0</v>
      </c>
      <c r="J61" s="255">
        <f t="shared" si="1"/>
        <v>0</v>
      </c>
      <c r="K61" s="241"/>
      <c r="L61" s="261" t="s">
        <v>146</v>
      </c>
      <c r="M61" s="243"/>
    </row>
    <row r="62" spans="1:14" x14ac:dyDescent="0.25">
      <c r="A62" s="92" t="s">
        <v>17</v>
      </c>
      <c r="B62" s="283" t="s">
        <v>68</v>
      </c>
      <c r="C62" s="284"/>
      <c r="D62" s="284"/>
      <c r="E62" s="284"/>
      <c r="F62" s="285"/>
      <c r="G62" s="237"/>
      <c r="H62" s="93">
        <f>+SUM(H43:H61)</f>
        <v>16573</v>
      </c>
      <c r="I62" s="270"/>
      <c r="J62" s="94"/>
      <c r="K62" s="91"/>
      <c r="L62" s="91"/>
      <c r="M62" s="95"/>
      <c r="N62" s="61"/>
    </row>
    <row r="63" spans="1:14" x14ac:dyDescent="0.25">
      <c r="A63" s="17"/>
      <c r="B63" s="85"/>
      <c r="C63" s="85"/>
      <c r="D63" s="86"/>
      <c r="E63" s="87"/>
      <c r="F63" s="87"/>
      <c r="G63" s="87"/>
      <c r="H63" s="96"/>
      <c r="I63" s="271"/>
      <c r="J63" s="98"/>
      <c r="K63" s="99"/>
      <c r="M63" s="95"/>
      <c r="N63" s="61"/>
    </row>
    <row r="64" spans="1:14" x14ac:dyDescent="0.25">
      <c r="A64" s="17"/>
      <c r="B64" s="85"/>
      <c r="C64" s="85"/>
      <c r="D64" s="86"/>
      <c r="E64" s="87"/>
      <c r="F64" s="87"/>
      <c r="G64" s="87"/>
      <c r="H64" s="96"/>
      <c r="I64" s="271"/>
      <c r="J64" s="98"/>
      <c r="K64" s="99"/>
      <c r="M64" s="95"/>
      <c r="N64" s="61"/>
    </row>
    <row r="65" spans="1:13" x14ac:dyDescent="0.25">
      <c r="A65" s="17"/>
      <c r="B65" s="85"/>
      <c r="C65" s="85"/>
      <c r="D65" s="86"/>
      <c r="E65" s="87"/>
      <c r="F65" s="87"/>
      <c r="G65" s="87"/>
      <c r="H65" s="96"/>
      <c r="I65" s="272"/>
      <c r="J65" s="98"/>
      <c r="K65" s="99"/>
      <c r="M65" s="88"/>
    </row>
    <row r="66" spans="1:13" x14ac:dyDescent="0.25">
      <c r="A66" s="14" t="s">
        <v>23</v>
      </c>
      <c r="B66" s="100"/>
      <c r="C66" s="100"/>
      <c r="D66" s="100"/>
      <c r="E66" s="101"/>
      <c r="F66" s="100"/>
      <c r="G66" s="100"/>
      <c r="H66" s="100"/>
      <c r="I66" s="273"/>
      <c r="J66" s="100"/>
      <c r="K66" s="99"/>
      <c r="M66" s="88"/>
    </row>
    <row r="67" spans="1:13" ht="15.75" thickBot="1" x14ac:dyDescent="0.3">
      <c r="A67" s="14"/>
      <c r="B67" s="100"/>
      <c r="C67" s="100"/>
      <c r="D67" s="100"/>
      <c r="E67" s="101"/>
      <c r="F67" s="100"/>
      <c r="G67" s="100"/>
      <c r="H67" s="100"/>
      <c r="I67" s="273"/>
      <c r="J67" s="100"/>
      <c r="K67" s="99"/>
      <c r="M67" s="88"/>
    </row>
    <row r="68" spans="1:13" ht="26.25" thickBot="1" x14ac:dyDescent="0.3">
      <c r="A68" s="22" t="s">
        <v>11</v>
      </c>
      <c r="B68" s="23" t="s">
        <v>28</v>
      </c>
      <c r="C68" s="23" t="s">
        <v>27</v>
      </c>
      <c r="D68" s="23" t="s">
        <v>29</v>
      </c>
      <c r="E68" s="23" t="s">
        <v>30</v>
      </c>
      <c r="F68" s="23" t="s">
        <v>31</v>
      </c>
      <c r="G68" s="23" t="s">
        <v>56</v>
      </c>
      <c r="H68" s="24" t="s">
        <v>32</v>
      </c>
      <c r="I68" s="274" t="s">
        <v>33</v>
      </c>
      <c r="J68" s="102" t="s">
        <v>34</v>
      </c>
      <c r="K68" s="26" t="s">
        <v>26</v>
      </c>
      <c r="L68" s="26" t="s">
        <v>35</v>
      </c>
      <c r="M68" s="19"/>
    </row>
    <row r="69" spans="1:13" ht="28.5" customHeight="1" x14ac:dyDescent="0.25">
      <c r="A69" s="103">
        <v>1</v>
      </c>
      <c r="B69" s="104" t="s">
        <v>6</v>
      </c>
      <c r="C69" s="105">
        <v>326</v>
      </c>
      <c r="D69" s="104" t="s">
        <v>53</v>
      </c>
      <c r="E69" s="106">
        <v>0</v>
      </c>
      <c r="F69" s="106">
        <v>2014</v>
      </c>
      <c r="G69" s="42">
        <f>(F69-E69)</f>
        <v>2014</v>
      </c>
      <c r="H69" s="106">
        <v>1800</v>
      </c>
      <c r="I69" s="3">
        <v>0</v>
      </c>
      <c r="J69" s="107">
        <f>+I69*H69</f>
        <v>0</v>
      </c>
      <c r="K69" s="108" t="s">
        <v>45</v>
      </c>
      <c r="L69" s="109" t="s">
        <v>46</v>
      </c>
      <c r="M69" s="19"/>
    </row>
    <row r="70" spans="1:13" ht="31.5" customHeight="1" x14ac:dyDescent="0.25">
      <c r="A70" s="110">
        <v>2</v>
      </c>
      <c r="B70" s="104" t="s">
        <v>6</v>
      </c>
      <c r="C70" s="105">
        <v>726</v>
      </c>
      <c r="D70" s="104" t="s">
        <v>52</v>
      </c>
      <c r="E70" s="106">
        <v>0</v>
      </c>
      <c r="F70" s="106">
        <v>2013</v>
      </c>
      <c r="G70" s="42">
        <f t="shared" ref="G70:G81" si="3">(F70-E70)</f>
        <v>2013</v>
      </c>
      <c r="H70" s="106">
        <v>1600</v>
      </c>
      <c r="I70" s="3">
        <v>0</v>
      </c>
      <c r="J70" s="107">
        <f t="shared" ref="J70:J81" si="4">+I70*H70</f>
        <v>0</v>
      </c>
      <c r="K70" s="111" t="s">
        <v>45</v>
      </c>
      <c r="L70" s="112" t="s">
        <v>46</v>
      </c>
      <c r="M70" s="19"/>
    </row>
    <row r="71" spans="1:13" ht="28.5" customHeight="1" x14ac:dyDescent="0.25">
      <c r="A71" s="110">
        <v>3</v>
      </c>
      <c r="B71" s="104" t="s">
        <v>6</v>
      </c>
      <c r="C71" s="105">
        <v>364</v>
      </c>
      <c r="D71" s="104" t="s">
        <v>54</v>
      </c>
      <c r="E71" s="106">
        <v>850</v>
      </c>
      <c r="F71" s="106">
        <v>1050</v>
      </c>
      <c r="G71" s="42">
        <f t="shared" si="3"/>
        <v>200</v>
      </c>
      <c r="H71" s="106">
        <v>800</v>
      </c>
      <c r="I71" s="3">
        <v>0</v>
      </c>
      <c r="J71" s="107">
        <f t="shared" si="4"/>
        <v>0</v>
      </c>
      <c r="K71" s="111" t="s">
        <v>45</v>
      </c>
      <c r="L71" s="112" t="s">
        <v>46</v>
      </c>
      <c r="M71" s="19"/>
    </row>
    <row r="72" spans="1:13" ht="31.5" customHeight="1" x14ac:dyDescent="0.25">
      <c r="A72" s="110">
        <v>4</v>
      </c>
      <c r="B72" s="104" t="s">
        <v>6</v>
      </c>
      <c r="C72" s="105">
        <v>764</v>
      </c>
      <c r="D72" s="104" t="s">
        <v>55</v>
      </c>
      <c r="E72" s="106">
        <v>850</v>
      </c>
      <c r="F72" s="106">
        <v>850</v>
      </c>
      <c r="G72" s="42">
        <f t="shared" si="3"/>
        <v>0</v>
      </c>
      <c r="H72" s="106">
        <v>800</v>
      </c>
      <c r="I72" s="3">
        <v>0</v>
      </c>
      <c r="J72" s="107">
        <f t="shared" si="4"/>
        <v>0</v>
      </c>
      <c r="K72" s="111" t="s">
        <v>45</v>
      </c>
      <c r="L72" s="112" t="s">
        <v>46</v>
      </c>
      <c r="M72" s="19"/>
    </row>
    <row r="73" spans="1:13" ht="25.5" x14ac:dyDescent="0.25">
      <c r="A73" s="113">
        <v>5</v>
      </c>
      <c r="B73" s="104" t="s">
        <v>131</v>
      </c>
      <c r="C73" s="105">
        <v>1236</v>
      </c>
      <c r="D73" s="104" t="s">
        <v>36</v>
      </c>
      <c r="E73" s="106">
        <v>0</v>
      </c>
      <c r="F73" s="106">
        <v>2500</v>
      </c>
      <c r="G73" s="42">
        <f t="shared" si="3"/>
        <v>2500</v>
      </c>
      <c r="H73" s="106">
        <v>2500</v>
      </c>
      <c r="I73" s="3">
        <v>0</v>
      </c>
      <c r="J73" s="107">
        <f t="shared" si="4"/>
        <v>0</v>
      </c>
      <c r="K73" s="111" t="s">
        <v>45</v>
      </c>
      <c r="L73" s="112" t="s">
        <v>47</v>
      </c>
      <c r="M73" s="19"/>
    </row>
    <row r="74" spans="1:13" ht="25.5" x14ac:dyDescent="0.25">
      <c r="A74" s="113">
        <v>6</v>
      </c>
      <c r="B74" s="104" t="s">
        <v>130</v>
      </c>
      <c r="C74" s="105">
        <v>1332</v>
      </c>
      <c r="D74" s="104" t="s">
        <v>37</v>
      </c>
      <c r="E74" s="106">
        <v>8500</v>
      </c>
      <c r="F74" s="106">
        <v>12500</v>
      </c>
      <c r="G74" s="42">
        <f t="shared" si="3"/>
        <v>4000</v>
      </c>
      <c r="H74" s="106">
        <v>1500</v>
      </c>
      <c r="I74" s="3">
        <v>0</v>
      </c>
      <c r="J74" s="107">
        <f t="shared" si="4"/>
        <v>0</v>
      </c>
      <c r="K74" s="111" t="s">
        <v>45</v>
      </c>
      <c r="L74" s="112" t="s">
        <v>58</v>
      </c>
      <c r="M74" s="19"/>
    </row>
    <row r="75" spans="1:13" x14ac:dyDescent="0.25">
      <c r="A75" s="113">
        <v>12</v>
      </c>
      <c r="B75" s="104" t="s">
        <v>132</v>
      </c>
      <c r="C75" s="105">
        <v>8616</v>
      </c>
      <c r="D75" s="104" t="s">
        <v>38</v>
      </c>
      <c r="E75" s="106">
        <v>150</v>
      </c>
      <c r="F75" s="106">
        <v>2000</v>
      </c>
      <c r="G75" s="42">
        <f t="shared" si="3"/>
        <v>1850</v>
      </c>
      <c r="H75" s="106">
        <v>1500</v>
      </c>
      <c r="I75" s="3">
        <v>0</v>
      </c>
      <c r="J75" s="107">
        <f t="shared" si="4"/>
        <v>0</v>
      </c>
      <c r="K75" s="111" t="s">
        <v>45</v>
      </c>
      <c r="L75" s="112" t="s">
        <v>48</v>
      </c>
      <c r="M75" s="19"/>
    </row>
    <row r="76" spans="1:13" x14ac:dyDescent="0.25">
      <c r="A76" s="113">
        <v>13</v>
      </c>
      <c r="B76" s="114" t="s">
        <v>59</v>
      </c>
      <c r="C76" s="115">
        <v>314</v>
      </c>
      <c r="D76" s="104" t="s">
        <v>39</v>
      </c>
      <c r="E76" s="116">
        <v>9800</v>
      </c>
      <c r="F76" s="116">
        <v>12900</v>
      </c>
      <c r="G76" s="42">
        <f t="shared" si="3"/>
        <v>3100</v>
      </c>
      <c r="H76" s="116">
        <v>3000</v>
      </c>
      <c r="I76" s="3">
        <v>0</v>
      </c>
      <c r="J76" s="107">
        <f t="shared" si="4"/>
        <v>0</v>
      </c>
      <c r="K76" s="111" t="s">
        <v>45</v>
      </c>
      <c r="L76" s="112" t="s">
        <v>49</v>
      </c>
      <c r="M76" s="88"/>
    </row>
    <row r="77" spans="1:13" x14ac:dyDescent="0.25">
      <c r="A77" s="113">
        <v>14</v>
      </c>
      <c r="B77" s="104" t="s">
        <v>40</v>
      </c>
      <c r="C77" s="105">
        <v>1423</v>
      </c>
      <c r="D77" s="104" t="s">
        <v>41</v>
      </c>
      <c r="E77" s="106">
        <v>3400</v>
      </c>
      <c r="F77" s="106">
        <v>3900</v>
      </c>
      <c r="G77" s="42">
        <f t="shared" si="3"/>
        <v>500</v>
      </c>
      <c r="H77" s="106">
        <v>1500</v>
      </c>
      <c r="I77" s="3">
        <v>0</v>
      </c>
      <c r="J77" s="107">
        <f t="shared" si="4"/>
        <v>0</v>
      </c>
      <c r="K77" s="111" t="s">
        <v>50</v>
      </c>
      <c r="L77" s="112" t="s">
        <v>67</v>
      </c>
      <c r="M77" s="88"/>
    </row>
    <row r="78" spans="1:13" x14ac:dyDescent="0.25">
      <c r="A78" s="113">
        <v>15</v>
      </c>
      <c r="B78" s="104" t="s">
        <v>40</v>
      </c>
      <c r="C78" s="105">
        <v>1423</v>
      </c>
      <c r="D78" s="104" t="s">
        <v>41</v>
      </c>
      <c r="E78" s="106">
        <v>7800</v>
      </c>
      <c r="F78" s="106">
        <v>8000</v>
      </c>
      <c r="G78" s="42">
        <f t="shared" si="3"/>
        <v>200</v>
      </c>
      <c r="H78" s="106">
        <v>450</v>
      </c>
      <c r="I78" s="3">
        <v>0</v>
      </c>
      <c r="J78" s="107">
        <f t="shared" si="4"/>
        <v>0</v>
      </c>
      <c r="K78" s="111" t="s">
        <v>70</v>
      </c>
      <c r="L78" s="112" t="s">
        <v>67</v>
      </c>
      <c r="M78" s="88"/>
    </row>
    <row r="79" spans="1:13" ht="36.75" customHeight="1" x14ac:dyDescent="0.25">
      <c r="A79" s="113">
        <v>16</v>
      </c>
      <c r="B79" s="104" t="s">
        <v>40</v>
      </c>
      <c r="C79" s="105">
        <v>1264</v>
      </c>
      <c r="D79" s="104" t="s">
        <v>42</v>
      </c>
      <c r="E79" s="106">
        <v>150</v>
      </c>
      <c r="F79" s="106">
        <v>300</v>
      </c>
      <c r="G79" s="42">
        <f t="shared" si="3"/>
        <v>150</v>
      </c>
      <c r="H79" s="106">
        <v>160</v>
      </c>
      <c r="I79" s="3">
        <v>0</v>
      </c>
      <c r="J79" s="107">
        <f t="shared" si="4"/>
        <v>0</v>
      </c>
      <c r="K79" s="111" t="s">
        <v>50</v>
      </c>
      <c r="L79" s="112" t="s">
        <v>57</v>
      </c>
      <c r="M79" s="88"/>
    </row>
    <row r="80" spans="1:13" ht="25.5" x14ac:dyDescent="0.25">
      <c r="A80" s="113">
        <v>17</v>
      </c>
      <c r="B80" s="104" t="s">
        <v>40</v>
      </c>
      <c r="C80" s="105">
        <v>1264</v>
      </c>
      <c r="D80" s="104" t="s">
        <v>42</v>
      </c>
      <c r="E80" s="106">
        <v>500</v>
      </c>
      <c r="F80" s="106">
        <v>900</v>
      </c>
      <c r="G80" s="42">
        <f t="shared" si="3"/>
        <v>400</v>
      </c>
      <c r="H80" s="106">
        <v>650</v>
      </c>
      <c r="I80" s="3">
        <v>0</v>
      </c>
      <c r="J80" s="107">
        <f t="shared" si="4"/>
        <v>0</v>
      </c>
      <c r="K80" s="111" t="s">
        <v>50</v>
      </c>
      <c r="L80" s="112" t="s">
        <v>57</v>
      </c>
      <c r="M80" s="88"/>
    </row>
    <row r="81" spans="1:15" ht="15.75" thickBot="1" x14ac:dyDescent="0.3">
      <c r="A81" s="113">
        <v>18</v>
      </c>
      <c r="B81" s="104" t="s">
        <v>43</v>
      </c>
      <c r="C81" s="105">
        <v>1254</v>
      </c>
      <c r="D81" s="104" t="s">
        <v>44</v>
      </c>
      <c r="E81" s="106">
        <v>1000</v>
      </c>
      <c r="F81" s="106">
        <v>1500</v>
      </c>
      <c r="G81" s="42">
        <f t="shared" si="3"/>
        <v>500</v>
      </c>
      <c r="H81" s="106">
        <v>750</v>
      </c>
      <c r="I81" s="3">
        <v>0</v>
      </c>
      <c r="J81" s="107">
        <f t="shared" si="4"/>
        <v>0</v>
      </c>
      <c r="K81" s="117" t="s">
        <v>50</v>
      </c>
      <c r="L81" s="118" t="s">
        <v>51</v>
      </c>
      <c r="M81" s="88"/>
    </row>
    <row r="82" spans="1:15" ht="15.75" thickBot="1" x14ac:dyDescent="0.3">
      <c r="A82" s="119" t="s">
        <v>17</v>
      </c>
      <c r="B82" s="286" t="s">
        <v>68</v>
      </c>
      <c r="C82" s="286"/>
      <c r="D82" s="286"/>
      <c r="E82" s="286"/>
      <c r="F82" s="286"/>
      <c r="G82" s="120"/>
      <c r="H82" s="121">
        <f>SUM(H69:H81)</f>
        <v>17010</v>
      </c>
      <c r="I82" s="275"/>
      <c r="J82" s="122">
        <f>ROUND(SUM(J69:J81),2)</f>
        <v>0</v>
      </c>
      <c r="K82" s="99"/>
      <c r="M82" s="95"/>
      <c r="N82" s="61"/>
    </row>
    <row r="83" spans="1:15" x14ac:dyDescent="0.25">
      <c r="A83" s="17"/>
      <c r="B83" s="17"/>
      <c r="C83" s="17"/>
      <c r="D83" s="17"/>
      <c r="E83" s="17"/>
      <c r="F83" s="17"/>
      <c r="G83" s="17"/>
      <c r="H83" s="123"/>
      <c r="I83" s="276"/>
      <c r="J83" s="124"/>
      <c r="M83" s="95"/>
      <c r="N83" s="61"/>
    </row>
    <row r="84" spans="1:15" x14ac:dyDescent="0.25">
      <c r="A84" s="17"/>
      <c r="B84" s="17"/>
      <c r="C84" s="17"/>
      <c r="D84" s="17"/>
      <c r="E84" s="17"/>
      <c r="F84" s="17"/>
      <c r="G84" s="17"/>
      <c r="H84" s="123"/>
      <c r="I84" s="271"/>
      <c r="J84" s="98"/>
      <c r="M84" s="95"/>
      <c r="N84" s="61"/>
    </row>
    <row r="85" spans="1:15" x14ac:dyDescent="0.25">
      <c r="A85" s="17"/>
      <c r="B85" s="17"/>
      <c r="C85" s="17"/>
      <c r="D85" s="17"/>
      <c r="E85" s="17"/>
      <c r="F85" s="17"/>
      <c r="G85" s="17"/>
      <c r="H85" s="125"/>
      <c r="I85" s="277"/>
      <c r="J85" s="127"/>
      <c r="M85" s="88"/>
    </row>
    <row r="86" spans="1:15" x14ac:dyDescent="0.25">
      <c r="A86" s="14"/>
      <c r="B86" s="17"/>
      <c r="C86" s="17"/>
      <c r="D86" s="17"/>
      <c r="E86" s="17"/>
      <c r="F86" s="17"/>
      <c r="G86" s="17"/>
      <c r="H86" s="125"/>
      <c r="I86" s="278"/>
      <c r="J86" s="128"/>
      <c r="M86" s="88"/>
    </row>
    <row r="87" spans="1:15" x14ac:dyDescent="0.25">
      <c r="A87" s="14"/>
      <c r="B87" s="17"/>
      <c r="C87" s="17"/>
      <c r="D87" s="17"/>
      <c r="E87" s="17"/>
      <c r="F87" s="17"/>
      <c r="G87" s="17"/>
      <c r="H87" s="125"/>
      <c r="I87" s="278"/>
      <c r="J87" s="128"/>
      <c r="M87" s="88"/>
    </row>
    <row r="88" spans="1:15" x14ac:dyDescent="0.25">
      <c r="A88" s="14" t="s">
        <v>24</v>
      </c>
      <c r="B88" s="17"/>
      <c r="C88" s="17"/>
      <c r="D88" s="17"/>
      <c r="E88" s="17"/>
      <c r="F88" s="17"/>
      <c r="G88" s="17"/>
      <c r="H88" s="125"/>
      <c r="I88" s="278"/>
      <c r="J88" s="128"/>
      <c r="M88" s="88"/>
    </row>
    <row r="89" spans="1:15" ht="15.75" thickBot="1" x14ac:dyDescent="0.3">
      <c r="A89" s="14"/>
      <c r="B89" s="17"/>
      <c r="C89" s="17"/>
      <c r="D89" s="17"/>
      <c r="E89" s="17"/>
      <c r="F89" s="17"/>
      <c r="G89" s="17"/>
      <c r="H89" s="125"/>
      <c r="I89" s="278"/>
      <c r="J89" s="128"/>
      <c r="M89" s="88"/>
    </row>
    <row r="90" spans="1:15" ht="26.25" thickBot="1" x14ac:dyDescent="0.3">
      <c r="A90" s="22" t="s">
        <v>11</v>
      </c>
      <c r="B90" s="23" t="s">
        <v>28</v>
      </c>
      <c r="C90" s="23" t="s">
        <v>27</v>
      </c>
      <c r="D90" s="23" t="s">
        <v>29</v>
      </c>
      <c r="E90" s="23" t="s">
        <v>30</v>
      </c>
      <c r="F90" s="23" t="s">
        <v>31</v>
      </c>
      <c r="G90" s="23" t="s">
        <v>56</v>
      </c>
      <c r="H90" s="24" t="s">
        <v>32</v>
      </c>
      <c r="I90" s="274" t="s">
        <v>33</v>
      </c>
      <c r="J90" s="25" t="s">
        <v>34</v>
      </c>
      <c r="K90" s="26" t="s">
        <v>26</v>
      </c>
      <c r="L90" s="129" t="s">
        <v>35</v>
      </c>
      <c r="M90" s="130" t="s">
        <v>156</v>
      </c>
    </row>
    <row r="91" spans="1:15" ht="15.75" thickBot="1" x14ac:dyDescent="0.3">
      <c r="A91" s="110">
        <v>6</v>
      </c>
      <c r="B91" s="114" t="s">
        <v>60</v>
      </c>
      <c r="C91" s="131">
        <v>366</v>
      </c>
      <c r="D91" s="132" t="s">
        <v>61</v>
      </c>
      <c r="E91" s="116">
        <v>1750</v>
      </c>
      <c r="F91" s="116">
        <v>5400</v>
      </c>
      <c r="G91" s="42">
        <f t="shared" ref="G91:G92" si="5">(F91-E91)</f>
        <v>3650</v>
      </c>
      <c r="H91" s="133">
        <f>480+180+120+100+220</f>
        <v>1100</v>
      </c>
      <c r="I91" s="2">
        <v>0</v>
      </c>
      <c r="J91" s="134">
        <f>+H91*I91</f>
        <v>0</v>
      </c>
      <c r="K91" s="104" t="s">
        <v>64</v>
      </c>
      <c r="L91" s="135" t="s">
        <v>63</v>
      </c>
      <c r="M91" s="136">
        <f>+I91*1.05</f>
        <v>0</v>
      </c>
      <c r="O91" s="137"/>
    </row>
    <row r="92" spans="1:15" x14ac:dyDescent="0.25">
      <c r="A92" s="110">
        <v>9</v>
      </c>
      <c r="B92" s="114" t="s">
        <v>1</v>
      </c>
      <c r="C92" s="131">
        <v>1396</v>
      </c>
      <c r="D92" s="132" t="s">
        <v>62</v>
      </c>
      <c r="E92" s="116">
        <v>600</v>
      </c>
      <c r="F92" s="116">
        <v>3000</v>
      </c>
      <c r="G92" s="42">
        <f t="shared" si="5"/>
        <v>2400</v>
      </c>
      <c r="H92" s="133">
        <v>2760</v>
      </c>
      <c r="I92" s="2">
        <v>0</v>
      </c>
      <c r="J92" s="134">
        <f>+H92*I92</f>
        <v>0</v>
      </c>
      <c r="K92" s="104" t="s">
        <v>64</v>
      </c>
      <c r="L92" s="104" t="s">
        <v>65</v>
      </c>
      <c r="M92" s="88"/>
      <c r="N92" s="138"/>
      <c r="O92" s="139"/>
    </row>
    <row r="93" spans="1:15" ht="15.75" thickBot="1" x14ac:dyDescent="0.3">
      <c r="A93" s="119" t="s">
        <v>17</v>
      </c>
      <c r="B93" s="286" t="s">
        <v>68</v>
      </c>
      <c r="C93" s="286"/>
      <c r="D93" s="286"/>
      <c r="E93" s="286"/>
      <c r="F93" s="286"/>
      <c r="G93" s="140">
        <f>+SUM(G91:G92)</f>
        <v>6050</v>
      </c>
      <c r="H93" s="121">
        <f>+SUM(H91:H92)</f>
        <v>3860</v>
      </c>
      <c r="I93" s="275"/>
      <c r="J93" s="122">
        <f>+SUM(J91:J92)</f>
        <v>0</v>
      </c>
      <c r="M93" s="88"/>
      <c r="N93" s="141"/>
      <c r="O93" s="142"/>
    </row>
    <row r="94" spans="1:15" ht="50.25" customHeight="1" x14ac:dyDescent="0.25">
      <c r="A94" s="17"/>
      <c r="B94" s="17"/>
      <c r="C94" s="17"/>
      <c r="D94" s="17"/>
      <c r="E94" s="17"/>
      <c r="F94" s="17"/>
      <c r="G94" s="17"/>
      <c r="H94" s="143"/>
      <c r="I94" s="272"/>
      <c r="J94" s="98"/>
      <c r="M94" s="88"/>
    </row>
    <row r="95" spans="1:15" x14ac:dyDescent="0.25">
      <c r="A95" s="14" t="s">
        <v>25</v>
      </c>
      <c r="B95" s="144"/>
      <c r="C95" s="144"/>
      <c r="D95" s="11"/>
      <c r="E95" s="11"/>
      <c r="F95" s="11"/>
      <c r="G95" s="11"/>
      <c r="H95" s="11"/>
      <c r="I95" s="279"/>
      <c r="J95" s="11"/>
      <c r="M95" s="88"/>
    </row>
    <row r="96" spans="1:15" ht="15.75" thickBot="1" x14ac:dyDescent="0.3">
      <c r="A96" s="14"/>
      <c r="B96" s="144"/>
      <c r="C96" s="144"/>
      <c r="D96" s="11"/>
      <c r="E96" s="11"/>
      <c r="F96" s="11"/>
      <c r="G96" s="11"/>
      <c r="H96" s="11"/>
      <c r="I96" s="279"/>
      <c r="J96" s="11"/>
      <c r="M96" s="88"/>
    </row>
    <row r="97" spans="1:15" ht="26.25" thickBot="1" x14ac:dyDescent="0.3">
      <c r="A97" s="22" t="s">
        <v>11</v>
      </c>
      <c r="B97" s="23" t="s">
        <v>28</v>
      </c>
      <c r="C97" s="23" t="s">
        <v>27</v>
      </c>
      <c r="D97" s="23" t="s">
        <v>29</v>
      </c>
      <c r="E97" s="23" t="s">
        <v>30</v>
      </c>
      <c r="F97" s="23" t="s">
        <v>31</v>
      </c>
      <c r="G97" s="23" t="s">
        <v>56</v>
      </c>
      <c r="H97" s="24" t="s">
        <v>32</v>
      </c>
      <c r="I97" s="274" t="s">
        <v>33</v>
      </c>
      <c r="J97" s="102" t="s">
        <v>34</v>
      </c>
      <c r="K97" s="26" t="s">
        <v>26</v>
      </c>
      <c r="L97" s="26" t="s">
        <v>35</v>
      </c>
      <c r="M97" s="145"/>
    </row>
    <row r="98" spans="1:15" x14ac:dyDescent="0.25">
      <c r="A98" s="110">
        <v>1</v>
      </c>
      <c r="B98" s="146" t="s">
        <v>110</v>
      </c>
      <c r="C98" s="146">
        <v>254</v>
      </c>
      <c r="D98" s="147" t="s">
        <v>111</v>
      </c>
      <c r="E98" s="146">
        <v>0</v>
      </c>
      <c r="F98" s="146">
        <v>910</v>
      </c>
      <c r="G98" s="146">
        <v>910</v>
      </c>
      <c r="H98" s="146">
        <v>800</v>
      </c>
      <c r="I98" s="4">
        <v>0</v>
      </c>
      <c r="J98" s="148">
        <f>+H98*I98</f>
        <v>0</v>
      </c>
      <c r="K98" s="149" t="s">
        <v>124</v>
      </c>
      <c r="L98" s="150" t="s">
        <v>125</v>
      </c>
      <c r="M98" s="145"/>
    </row>
    <row r="99" spans="1:15" ht="30" x14ac:dyDescent="0.25">
      <c r="A99" s="110">
        <v>2</v>
      </c>
      <c r="B99" s="146" t="s">
        <v>109</v>
      </c>
      <c r="C99" s="146">
        <v>1513</v>
      </c>
      <c r="D99" s="151" t="s">
        <v>112</v>
      </c>
      <c r="E99" s="146">
        <v>0</v>
      </c>
      <c r="F99" s="146">
        <v>715</v>
      </c>
      <c r="G99" s="146">
        <v>715</v>
      </c>
      <c r="H99" s="146">
        <v>500</v>
      </c>
      <c r="I99" s="4">
        <v>0</v>
      </c>
      <c r="J99" s="148">
        <f t="shared" ref="J99:J106" si="6">+H99*I99</f>
        <v>0</v>
      </c>
      <c r="K99" s="149" t="s">
        <v>124</v>
      </c>
      <c r="L99" s="150" t="s">
        <v>126</v>
      </c>
      <c r="M99" s="145"/>
    </row>
    <row r="100" spans="1:15" ht="30" x14ac:dyDescent="0.25">
      <c r="A100" s="113">
        <v>3</v>
      </c>
      <c r="B100" s="146" t="s">
        <v>109</v>
      </c>
      <c r="C100" s="146">
        <v>1514</v>
      </c>
      <c r="D100" s="151" t="s">
        <v>113</v>
      </c>
      <c r="E100" s="146">
        <v>0</v>
      </c>
      <c r="F100" s="152">
        <v>5000</v>
      </c>
      <c r="G100" s="152">
        <v>5000</v>
      </c>
      <c r="H100" s="148">
        <v>1500</v>
      </c>
      <c r="I100" s="4">
        <v>0</v>
      </c>
      <c r="J100" s="148">
        <f t="shared" si="6"/>
        <v>0</v>
      </c>
      <c r="K100" s="149" t="s">
        <v>124</v>
      </c>
      <c r="L100" s="150" t="s">
        <v>126</v>
      </c>
      <c r="M100" s="145"/>
    </row>
    <row r="101" spans="1:15" ht="30" x14ac:dyDescent="0.25">
      <c r="A101" s="113">
        <v>4</v>
      </c>
      <c r="B101" s="146" t="s">
        <v>114</v>
      </c>
      <c r="C101" s="146">
        <v>252</v>
      </c>
      <c r="D101" s="151" t="s">
        <v>115</v>
      </c>
      <c r="E101" s="146">
        <v>0</v>
      </c>
      <c r="F101" s="152">
        <v>2710</v>
      </c>
      <c r="G101" s="152">
        <v>2710</v>
      </c>
      <c r="H101" s="146">
        <v>500</v>
      </c>
      <c r="I101" s="4">
        <v>0</v>
      </c>
      <c r="J101" s="148">
        <f t="shared" si="6"/>
        <v>0</v>
      </c>
      <c r="K101" s="149" t="s">
        <v>124</v>
      </c>
      <c r="L101" s="150" t="s">
        <v>125</v>
      </c>
      <c r="M101" s="145"/>
    </row>
    <row r="102" spans="1:15" x14ac:dyDescent="0.25">
      <c r="A102" s="113">
        <v>5</v>
      </c>
      <c r="B102" s="146" t="s">
        <v>116</v>
      </c>
      <c r="C102" s="146">
        <v>361</v>
      </c>
      <c r="D102" s="151" t="s">
        <v>117</v>
      </c>
      <c r="E102" s="152">
        <v>1500</v>
      </c>
      <c r="F102" s="152">
        <v>2100</v>
      </c>
      <c r="G102" s="146">
        <v>600</v>
      </c>
      <c r="H102" s="146">
        <v>700</v>
      </c>
      <c r="I102" s="4">
        <v>0</v>
      </c>
      <c r="J102" s="148">
        <f t="shared" si="6"/>
        <v>0</v>
      </c>
      <c r="K102" s="149" t="s">
        <v>124</v>
      </c>
      <c r="L102" s="150" t="s">
        <v>127</v>
      </c>
      <c r="M102" s="145"/>
    </row>
    <row r="103" spans="1:15" x14ac:dyDescent="0.25">
      <c r="A103" s="113">
        <v>6</v>
      </c>
      <c r="B103" s="146" t="s">
        <v>116</v>
      </c>
      <c r="C103" s="146">
        <v>335</v>
      </c>
      <c r="D103" s="151" t="s">
        <v>118</v>
      </c>
      <c r="E103" s="152">
        <v>1000</v>
      </c>
      <c r="F103" s="152">
        <v>3000</v>
      </c>
      <c r="G103" s="152">
        <v>2000</v>
      </c>
      <c r="H103" s="148">
        <v>2000</v>
      </c>
      <c r="I103" s="4">
        <v>0</v>
      </c>
      <c r="J103" s="148">
        <f t="shared" si="6"/>
        <v>0</v>
      </c>
      <c r="K103" s="149" t="s">
        <v>124</v>
      </c>
      <c r="L103" s="150" t="s">
        <v>128</v>
      </c>
      <c r="M103" s="145"/>
    </row>
    <row r="104" spans="1:15" x14ac:dyDescent="0.25">
      <c r="A104" s="113">
        <v>7</v>
      </c>
      <c r="B104" s="146" t="s">
        <v>116</v>
      </c>
      <c r="C104" s="146">
        <v>334</v>
      </c>
      <c r="D104" s="151" t="s">
        <v>119</v>
      </c>
      <c r="E104" s="146">
        <v>0</v>
      </c>
      <c r="F104" s="152">
        <v>4490</v>
      </c>
      <c r="G104" s="152">
        <v>4490</v>
      </c>
      <c r="H104" s="148">
        <v>1000</v>
      </c>
      <c r="I104" s="4">
        <v>0</v>
      </c>
      <c r="J104" s="148">
        <f t="shared" si="6"/>
        <v>0</v>
      </c>
      <c r="K104" s="149" t="s">
        <v>124</v>
      </c>
      <c r="L104" s="150" t="s">
        <v>128</v>
      </c>
      <c r="M104" s="145"/>
    </row>
    <row r="105" spans="1:15" x14ac:dyDescent="0.25">
      <c r="A105" s="113">
        <v>8</v>
      </c>
      <c r="B105" s="146" t="s">
        <v>120</v>
      </c>
      <c r="C105" s="146">
        <v>1337</v>
      </c>
      <c r="D105" s="151" t="s">
        <v>121</v>
      </c>
      <c r="E105" s="146">
        <v>0</v>
      </c>
      <c r="F105" s="152">
        <v>4800</v>
      </c>
      <c r="G105" s="152">
        <v>4800</v>
      </c>
      <c r="H105" s="146">
        <v>700</v>
      </c>
      <c r="I105" s="4">
        <v>0</v>
      </c>
      <c r="J105" s="148">
        <f t="shared" si="6"/>
        <v>0</v>
      </c>
      <c r="K105" s="149" t="s">
        <v>124</v>
      </c>
      <c r="L105" s="150" t="s">
        <v>128</v>
      </c>
      <c r="M105" s="88"/>
    </row>
    <row r="106" spans="1:15" ht="27.75" customHeight="1" thickBot="1" x14ac:dyDescent="0.3">
      <c r="A106" s="113">
        <v>9</v>
      </c>
      <c r="B106" s="146" t="s">
        <v>122</v>
      </c>
      <c r="C106" s="146">
        <v>1178</v>
      </c>
      <c r="D106" s="151" t="s">
        <v>123</v>
      </c>
      <c r="E106" s="152">
        <v>3000</v>
      </c>
      <c r="F106" s="152">
        <v>15306</v>
      </c>
      <c r="G106" s="152">
        <v>12306</v>
      </c>
      <c r="H106" s="148">
        <v>4000</v>
      </c>
      <c r="I106" s="4">
        <v>0</v>
      </c>
      <c r="J106" s="148">
        <f t="shared" si="6"/>
        <v>0</v>
      </c>
      <c r="K106" s="153" t="s">
        <v>124</v>
      </c>
      <c r="L106" s="154" t="s">
        <v>129</v>
      </c>
      <c r="M106" s="88"/>
    </row>
    <row r="107" spans="1:15" ht="15.75" thickBot="1" x14ac:dyDescent="0.3">
      <c r="A107" s="119" t="s">
        <v>17</v>
      </c>
      <c r="B107" s="286" t="s">
        <v>68</v>
      </c>
      <c r="C107" s="286"/>
      <c r="D107" s="286"/>
      <c r="E107" s="286"/>
      <c r="F107" s="286"/>
      <c r="G107" s="120"/>
      <c r="H107" s="121">
        <f>SUM(H98:H106)</f>
        <v>11700</v>
      </c>
      <c r="I107" s="275"/>
      <c r="J107" s="122">
        <f>+SUM(J98:J106)</f>
        <v>0</v>
      </c>
      <c r="K107" s="155"/>
      <c r="L107" s="155"/>
      <c r="M107" s="156"/>
      <c r="N107" s="61"/>
    </row>
    <row r="108" spans="1:15" x14ac:dyDescent="0.25">
      <c r="A108" s="11"/>
      <c r="B108" s="11"/>
      <c r="C108" s="11"/>
      <c r="D108" s="157"/>
      <c r="E108" s="157"/>
      <c r="F108" s="157"/>
      <c r="G108" s="157"/>
      <c r="H108" s="158"/>
      <c r="I108" s="97"/>
      <c r="J108" s="98"/>
      <c r="L108" s="21"/>
      <c r="M108" s="95"/>
      <c r="N108" s="61"/>
    </row>
    <row r="109" spans="1:15" x14ac:dyDescent="0.25">
      <c r="A109" s="11"/>
      <c r="B109" s="11"/>
      <c r="C109" s="11"/>
      <c r="D109" s="157"/>
      <c r="E109" s="157"/>
      <c r="F109" s="157"/>
      <c r="G109" s="157"/>
      <c r="H109" s="158"/>
      <c r="I109" s="97"/>
      <c r="J109" s="98"/>
      <c r="M109" s="95"/>
      <c r="N109" s="61"/>
    </row>
    <row r="110" spans="1:15" x14ac:dyDescent="0.25">
      <c r="A110" s="11"/>
      <c r="B110" s="11"/>
      <c r="C110" s="11"/>
      <c r="D110" s="11"/>
      <c r="E110" s="11"/>
      <c r="F110" s="11"/>
      <c r="G110" s="11"/>
      <c r="H110" s="125"/>
      <c r="I110" s="126"/>
      <c r="J110" s="127"/>
      <c r="L110" s="159"/>
      <c r="M110" s="88"/>
    </row>
    <row r="111" spans="1:15" ht="15.75" thickBot="1" x14ac:dyDescent="0.3">
      <c r="A111" s="160" t="s">
        <v>18</v>
      </c>
      <c r="B111" s="11"/>
      <c r="C111" s="11"/>
      <c r="D111" s="11"/>
      <c r="E111" s="11"/>
      <c r="F111" s="11"/>
      <c r="G111" s="11"/>
      <c r="H111" s="125"/>
      <c r="I111" s="126"/>
      <c r="J111" s="127"/>
      <c r="L111" s="159"/>
      <c r="M111" s="88"/>
      <c r="N111" s="21"/>
      <c r="O111" s="46"/>
    </row>
    <row r="112" spans="1:15" ht="22.5" customHeight="1" x14ac:dyDescent="0.25">
      <c r="A112" s="11"/>
      <c r="B112" s="11"/>
      <c r="C112" s="11"/>
      <c r="D112" s="11"/>
      <c r="E112" s="306" t="s">
        <v>147</v>
      </c>
      <c r="F112" s="307"/>
      <c r="G112" s="159"/>
      <c r="H112" s="88"/>
      <c r="M112" s="19"/>
    </row>
    <row r="113" spans="1:26" ht="73.5" customHeight="1" x14ac:dyDescent="0.25">
      <c r="A113" s="11"/>
      <c r="B113" s="11"/>
      <c r="C113" s="11"/>
      <c r="D113" s="11"/>
      <c r="E113" s="308"/>
      <c r="F113" s="309"/>
      <c r="G113" s="159"/>
      <c r="H113" s="88"/>
      <c r="M113" s="19"/>
    </row>
    <row r="114" spans="1:26" ht="30" customHeight="1" x14ac:dyDescent="0.25">
      <c r="A114" s="11"/>
      <c r="B114" s="11"/>
      <c r="C114" s="11"/>
      <c r="D114" s="11"/>
      <c r="E114" s="294" t="s">
        <v>148</v>
      </c>
      <c r="F114" s="295"/>
      <c r="G114" s="159"/>
      <c r="H114" s="88"/>
      <c r="M114" s="19"/>
    </row>
    <row r="115" spans="1:26" ht="18.75" customHeight="1" thickBot="1" x14ac:dyDescent="0.3">
      <c r="A115" s="11"/>
      <c r="B115" s="11"/>
      <c r="C115" s="11"/>
      <c r="D115" s="11"/>
      <c r="E115" s="281">
        <f>+H33+H62+H82+H93+H107</f>
        <v>61553</v>
      </c>
      <c r="F115" s="282"/>
      <c r="G115" s="159"/>
      <c r="H115" s="88"/>
      <c r="M115" s="19"/>
    </row>
    <row r="116" spans="1:26" x14ac:dyDescent="0.25">
      <c r="A116" s="161" t="s">
        <v>7</v>
      </c>
      <c r="B116" s="162" t="s">
        <v>12</v>
      </c>
      <c r="C116" s="163"/>
      <c r="D116" s="163"/>
      <c r="E116" s="304">
        <f>+J33</f>
        <v>0</v>
      </c>
      <c r="F116" s="305"/>
      <c r="G116" s="159"/>
      <c r="H116" s="88"/>
      <c r="M116" s="19"/>
    </row>
    <row r="117" spans="1:26" x14ac:dyDescent="0.25">
      <c r="A117" s="164" t="s">
        <v>8</v>
      </c>
      <c r="B117" s="165" t="s">
        <v>19</v>
      </c>
      <c r="C117" s="166"/>
      <c r="D117" s="167"/>
      <c r="E117" s="292">
        <f>J62</f>
        <v>0</v>
      </c>
      <c r="F117" s="293"/>
      <c r="G117" s="159"/>
      <c r="H117" s="88"/>
      <c r="M117" s="19"/>
    </row>
    <row r="118" spans="1:26" x14ac:dyDescent="0.25">
      <c r="A118" s="164" t="s">
        <v>13</v>
      </c>
      <c r="B118" s="165" t="s">
        <v>14</v>
      </c>
      <c r="C118" s="168"/>
      <c r="D118" s="167"/>
      <c r="E118" s="292">
        <f>J82</f>
        <v>0</v>
      </c>
      <c r="F118" s="293"/>
      <c r="G118" s="159"/>
      <c r="H118" s="88"/>
      <c r="M118" s="19"/>
    </row>
    <row r="119" spans="1:26" x14ac:dyDescent="0.25">
      <c r="A119" s="164" t="s">
        <v>9</v>
      </c>
      <c r="B119" s="165" t="s">
        <v>15</v>
      </c>
      <c r="C119" s="168"/>
      <c r="D119" s="167"/>
      <c r="E119" s="292">
        <f>+J93</f>
        <v>0</v>
      </c>
      <c r="F119" s="293"/>
      <c r="G119" s="159"/>
      <c r="H119" s="88"/>
      <c r="M119" s="19"/>
    </row>
    <row r="120" spans="1:26" ht="28.5" customHeight="1" x14ac:dyDescent="0.25">
      <c r="A120" s="169" t="s">
        <v>10</v>
      </c>
      <c r="B120" s="170" t="s">
        <v>16</v>
      </c>
      <c r="C120" s="171"/>
      <c r="D120" s="172"/>
      <c r="E120" s="296">
        <f>J107</f>
        <v>0</v>
      </c>
      <c r="F120" s="297"/>
      <c r="G120" s="46"/>
      <c r="H120" s="88"/>
      <c r="M120" s="19"/>
    </row>
    <row r="121" spans="1:26" ht="28.5" customHeight="1" thickBot="1" x14ac:dyDescent="0.3">
      <c r="A121" s="173" t="s">
        <v>152</v>
      </c>
      <c r="B121" s="298"/>
      <c r="C121" s="299"/>
      <c r="D121" s="300"/>
      <c r="E121" s="310">
        <f>+SUM(E116:F120)</f>
        <v>0</v>
      </c>
      <c r="F121" s="311"/>
      <c r="G121" s="46"/>
      <c r="H121" s="88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</row>
    <row r="122" spans="1:26" ht="28.5" customHeight="1" thickBot="1" x14ac:dyDescent="0.3">
      <c r="A122" s="174"/>
      <c r="B122" s="175"/>
      <c r="C122" s="144"/>
      <c r="D122" s="144"/>
      <c r="E122" s="176"/>
      <c r="F122" s="176"/>
      <c r="G122" s="46"/>
      <c r="H122" s="88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</row>
    <row r="123" spans="1:26" s="183" customFormat="1" ht="30" customHeight="1" thickBot="1" x14ac:dyDescent="0.3">
      <c r="A123" s="287" t="s">
        <v>152</v>
      </c>
      <c r="B123" s="288"/>
      <c r="C123" s="288"/>
      <c r="D123" s="289"/>
      <c r="E123" s="177"/>
      <c r="F123" s="178">
        <f>+E121</f>
        <v>0</v>
      </c>
      <c r="G123" s="179"/>
      <c r="H123" s="180"/>
      <c r="I123" s="181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</row>
    <row r="124" spans="1:26" s="188" customFormat="1" ht="30" customHeight="1" x14ac:dyDescent="0.25">
      <c r="A124" s="290" t="s">
        <v>150</v>
      </c>
      <c r="B124" s="291"/>
      <c r="C124" s="291"/>
      <c r="D124" s="291"/>
      <c r="E124" s="184"/>
      <c r="F124" s="184">
        <f>0.1*F123</f>
        <v>0</v>
      </c>
      <c r="G124" s="185"/>
      <c r="H124" s="186"/>
      <c r="I124" s="187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</row>
    <row r="125" spans="1:26" s="182" customFormat="1" ht="30" customHeight="1" thickBot="1" x14ac:dyDescent="0.3">
      <c r="A125" s="189"/>
      <c r="B125" s="190"/>
      <c r="C125" s="189"/>
      <c r="D125" s="189"/>
      <c r="E125" s="191"/>
      <c r="F125" s="191"/>
      <c r="G125" s="192"/>
      <c r="H125" s="192"/>
      <c r="I125" s="127"/>
    </row>
    <row r="126" spans="1:26" s="197" customFormat="1" ht="30" customHeight="1" thickBot="1" x14ac:dyDescent="0.3">
      <c r="A126" s="302" t="s">
        <v>153</v>
      </c>
      <c r="B126" s="303"/>
      <c r="C126" s="303"/>
      <c r="D126" s="303"/>
      <c r="E126" s="193"/>
      <c r="F126" s="193">
        <f>+F123+F124</f>
        <v>0</v>
      </c>
      <c r="G126" s="194"/>
      <c r="H126" s="195"/>
      <c r="I126" s="196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</row>
    <row r="127" spans="1:26" s="155" customFormat="1" ht="30" customHeight="1" thickBot="1" x14ac:dyDescent="0.3">
      <c r="A127" s="198" t="s">
        <v>154</v>
      </c>
      <c r="B127" s="199"/>
      <c r="C127" s="199"/>
      <c r="D127" s="199"/>
      <c r="E127" s="200"/>
      <c r="F127" s="1">
        <v>3000</v>
      </c>
      <c r="G127" s="201"/>
      <c r="H127" s="202"/>
      <c r="I127" s="196"/>
    </row>
    <row r="128" spans="1:26" s="155" customFormat="1" ht="30" customHeight="1" thickBot="1" x14ac:dyDescent="0.3">
      <c r="A128" s="198" t="s">
        <v>159</v>
      </c>
      <c r="B128" s="199"/>
      <c r="C128" s="199"/>
      <c r="D128" s="199"/>
      <c r="E128" s="200"/>
      <c r="F128" s="1">
        <v>30000</v>
      </c>
      <c r="G128" s="203"/>
      <c r="H128" s="202"/>
      <c r="I128" s="196"/>
    </row>
    <row r="129" spans="1:26" s="155" customFormat="1" ht="30" customHeight="1" thickBot="1" x14ac:dyDescent="0.3">
      <c r="A129" s="204" t="s">
        <v>155</v>
      </c>
      <c r="B129" s="205"/>
      <c r="C129" s="205"/>
      <c r="D129" s="205"/>
      <c r="E129" s="206"/>
      <c r="F129" s="193">
        <f>+SUM(F126:F128)</f>
        <v>33000</v>
      </c>
      <c r="G129" s="194"/>
      <c r="H129" s="195"/>
      <c r="I129" s="196"/>
    </row>
    <row r="130" spans="1:26" s="213" customFormat="1" ht="30" customHeight="1" x14ac:dyDescent="0.25">
      <c r="A130" s="207" t="s">
        <v>0</v>
      </c>
      <c r="B130" s="208"/>
      <c r="C130" s="208"/>
      <c r="D130" s="208"/>
      <c r="E130" s="209"/>
      <c r="F130" s="209">
        <f>0.22*F129</f>
        <v>7260</v>
      </c>
      <c r="G130" s="210"/>
      <c r="H130" s="211"/>
      <c r="I130" s="21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</row>
    <row r="131" spans="1:26" s="182" customFormat="1" ht="30" customHeight="1" thickBot="1" x14ac:dyDescent="0.3">
      <c r="A131" s="189"/>
      <c r="B131" s="189"/>
      <c r="C131" s="189"/>
      <c r="D131" s="189"/>
      <c r="E131" s="191"/>
      <c r="F131" s="191"/>
      <c r="G131" s="192"/>
      <c r="H131" s="214"/>
      <c r="I131" s="212"/>
    </row>
    <row r="132" spans="1:26" s="216" customFormat="1" ht="30" customHeight="1" thickBot="1" x14ac:dyDescent="0.3">
      <c r="A132" s="204" t="s">
        <v>151</v>
      </c>
      <c r="B132" s="215"/>
      <c r="C132" s="215"/>
      <c r="D132" s="215"/>
      <c r="E132" s="193"/>
      <c r="F132" s="193">
        <f>+SUM(F129:F130)</f>
        <v>40260</v>
      </c>
      <c r="G132" s="194"/>
      <c r="H132" s="19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</row>
    <row r="133" spans="1:26" s="155" customFormat="1" ht="30" customHeight="1" thickBot="1" x14ac:dyDescent="0.3">
      <c r="A133" s="217" t="s">
        <v>157</v>
      </c>
      <c r="B133" s="218"/>
      <c r="C133" s="218"/>
      <c r="D133" s="218"/>
      <c r="E133" s="218"/>
      <c r="F133" s="219"/>
      <c r="G133" s="218"/>
      <c r="H133" s="220"/>
      <c r="I133" s="221"/>
    </row>
    <row r="134" spans="1:26" s="155" customFormat="1" ht="30" customHeight="1" thickBot="1" x14ac:dyDescent="0.3">
      <c r="A134" s="222"/>
      <c r="B134" s="223"/>
      <c r="C134" s="223"/>
      <c r="D134" s="223"/>
      <c r="E134" s="223"/>
      <c r="F134" s="224"/>
      <c r="G134" s="223"/>
      <c r="H134" s="225"/>
      <c r="I134" s="221"/>
    </row>
    <row r="135" spans="1:26" s="155" customFormat="1" ht="30" customHeight="1" thickBot="1" x14ac:dyDescent="0.3">
      <c r="A135" s="226" t="s">
        <v>158</v>
      </c>
      <c r="B135" s="227"/>
      <c r="C135" s="227"/>
      <c r="D135" s="227"/>
      <c r="E135" s="228"/>
      <c r="F135" s="229">
        <f>+SUM(F132:F133)</f>
        <v>40260</v>
      </c>
      <c r="G135" s="228"/>
      <c r="H135" s="230"/>
    </row>
    <row r="136" spans="1:26" s="155" customFormat="1" x14ac:dyDescent="0.25">
      <c r="A136" s="231"/>
      <c r="B136" s="231"/>
      <c r="C136" s="231"/>
      <c r="D136" s="231"/>
      <c r="E136" s="192"/>
      <c r="F136" s="192"/>
      <c r="G136" s="192"/>
      <c r="H136" s="192"/>
      <c r="I136" s="232"/>
    </row>
    <row r="137" spans="1:26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M137" s="233"/>
      <c r="N137" s="234"/>
    </row>
    <row r="138" spans="1:26" ht="15" customHeight="1" x14ac:dyDescent="0.25">
      <c r="A138" s="157" t="s">
        <v>5</v>
      </c>
      <c r="B138" s="157"/>
      <c r="C138" s="280" t="s">
        <v>69</v>
      </c>
      <c r="D138" s="280"/>
      <c r="E138" s="280"/>
      <c r="F138" s="280"/>
      <c r="G138" s="280"/>
      <c r="H138" s="280"/>
      <c r="I138" s="280"/>
      <c r="J138" s="280"/>
      <c r="K138" s="235"/>
    </row>
    <row r="139" spans="1:26" x14ac:dyDescent="0.25">
      <c r="A139" s="157"/>
      <c r="B139" s="157"/>
      <c r="C139" s="280"/>
      <c r="D139" s="280"/>
      <c r="E139" s="280"/>
      <c r="F139" s="280"/>
      <c r="G139" s="280"/>
      <c r="H139" s="280"/>
      <c r="I139" s="280"/>
      <c r="J139" s="280"/>
      <c r="K139" s="236"/>
    </row>
    <row r="140" spans="1:26" x14ac:dyDescent="0.25">
      <c r="A140" s="11"/>
      <c r="B140" s="11"/>
      <c r="C140" s="157" t="s">
        <v>177</v>
      </c>
      <c r="D140" s="157"/>
      <c r="E140" s="157"/>
      <c r="F140" s="157"/>
      <c r="G140" s="157"/>
      <c r="H140" s="157"/>
      <c r="I140" s="157"/>
      <c r="J140" s="157"/>
      <c r="K140" s="235"/>
    </row>
    <row r="141" spans="1:26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46"/>
      <c r="M141" s="28"/>
    </row>
    <row r="142" spans="1:26" x14ac:dyDescent="0.25">
      <c r="A142" s="11"/>
      <c r="B142" s="11"/>
      <c r="C142" s="11"/>
      <c r="D142" s="157" t="s">
        <v>2</v>
      </c>
      <c r="E142" s="157"/>
      <c r="F142" s="157"/>
      <c r="G142" s="157"/>
      <c r="H142" s="157"/>
      <c r="I142" s="157"/>
      <c r="J142" s="157"/>
    </row>
    <row r="143" spans="1:26" x14ac:dyDescent="0.25">
      <c r="A143" s="11"/>
      <c r="B143" s="11"/>
      <c r="C143" s="11"/>
      <c r="D143" s="157"/>
      <c r="E143" s="157"/>
      <c r="F143" s="157"/>
      <c r="G143" s="157"/>
      <c r="H143" s="157"/>
      <c r="I143" s="157"/>
      <c r="J143" s="157"/>
    </row>
    <row r="144" spans="1:26" x14ac:dyDescent="0.25">
      <c r="A144" s="11"/>
      <c r="B144" s="11"/>
      <c r="C144" s="11"/>
      <c r="D144" s="157" t="s">
        <v>3</v>
      </c>
      <c r="E144" s="157"/>
      <c r="F144" s="157"/>
      <c r="G144" s="157"/>
      <c r="H144" s="157"/>
      <c r="I144" s="157"/>
      <c r="J144" s="157"/>
    </row>
    <row r="145" spans="1:14" x14ac:dyDescent="0.25">
      <c r="A145" s="11"/>
      <c r="B145" s="11"/>
      <c r="C145" s="11"/>
      <c r="D145" s="11"/>
      <c r="E145" s="11"/>
      <c r="F145" s="11" t="s">
        <v>4</v>
      </c>
      <c r="G145" s="11"/>
      <c r="H145" s="11"/>
      <c r="I145" s="11"/>
      <c r="J145" s="11"/>
    </row>
    <row r="146" spans="1:14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1:14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M147" s="233"/>
      <c r="N147" s="46"/>
    </row>
    <row r="148" spans="1:14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1:14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1:14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1:14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1:14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4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</row>
  </sheetData>
  <sheetProtection password="CF7A" sheet="1" objects="1" scenarios="1" formatColumns="0" formatRows="0" selectLockedCells="1"/>
  <dataConsolidate/>
  <mergeCells count="19">
    <mergeCell ref="B33:F33"/>
    <mergeCell ref="B82:F82"/>
    <mergeCell ref="A126:D126"/>
    <mergeCell ref="E116:F116"/>
    <mergeCell ref="E112:F113"/>
    <mergeCell ref="E121:F121"/>
    <mergeCell ref="C138:J139"/>
    <mergeCell ref="E115:F115"/>
    <mergeCell ref="B62:F62"/>
    <mergeCell ref="B93:F93"/>
    <mergeCell ref="B107:F107"/>
    <mergeCell ref="A123:D123"/>
    <mergeCell ref="A124:D124"/>
    <mergeCell ref="E117:F117"/>
    <mergeCell ref="E114:F114"/>
    <mergeCell ref="E118:F118"/>
    <mergeCell ref="E119:F119"/>
    <mergeCell ref="E120:F120"/>
    <mergeCell ref="B121:D121"/>
  </mergeCells>
  <dataValidations count="5">
    <dataValidation type="custom" allowBlank="1" showInputMessage="1" showErrorMessage="1" error="Preverite vnos: ceno na enoto mere je potrebno vnesti na dve decimalni mesti natančno!" sqref="I1:I7 I62:I68 I82:I90 I93:I97 I107:I1048576 I33:I39">
      <formula1>I8=ROUND(I8,2)</formula1>
    </dataValidation>
    <dataValidation type="custom" allowBlank="1" showInputMessage="1" errorTitle="Preverite vnos" error="Preverite vnos: ceno na enoto mere je potrebno vnesti na dve decimalni mesti natančno!" sqref="I8:I32">
      <formula1>I15=ROUND(I15,2)</formula1>
    </dataValidation>
    <dataValidation type="custom" allowBlank="1" showInputMessage="1" error="Preverite vnos: ceno na enoto mere je potrebno vnesti na dve decimalni mesti natančno!" sqref="I98:I106 I69:I81 I91:I92">
      <formula1>I76=ROUND(I76,2)</formula1>
    </dataValidation>
    <dataValidation type="custom" allowBlank="1" showInputMessage="1" showErrorMessage="1" error="Preverite vnos: ceno na enoto mere je potrebno vnesti na dve decimalni mesti natančno!" sqref="I43:I61">
      <formula1>I43=ROUND(I43,2)</formula1>
    </dataValidation>
    <dataValidation type="custom" allowBlank="1" showInputMessage="1" showErrorMessage="1" error="Preverite vnos: ceno na enoto mere je potrebno vnesti na dve decimalni mesti natančno!" sqref="I40:I42">
      <formula1>I48=ROUND(I48,2)</formula1>
    </dataValidation>
  </dataValidations>
  <pageMargins left="0.78740157480314965" right="0.78740157480314965" top="0.70866141732283472" bottom="0.51181102362204722" header="0.51181102362204722" footer="0"/>
  <pageSetup paperSize="9" scale="46" fitToHeight="0" orientation="portrait" r:id="rId1"/>
  <rowBreaks count="3" manualBreakCount="3">
    <brk id="64" max="13" man="1"/>
    <brk id="84" max="13" man="1"/>
    <brk id="1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G26" sqref="G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Svetličič</dc:creator>
  <cp:lastModifiedBy>Franci Steklasa</cp:lastModifiedBy>
  <cp:lastPrinted>2021-05-13T09:25:19Z</cp:lastPrinted>
  <dcterms:created xsi:type="dcterms:W3CDTF">2014-03-03T14:01:43Z</dcterms:created>
  <dcterms:modified xsi:type="dcterms:W3CDTF">2021-06-28T07:16:00Z</dcterms:modified>
</cp:coreProperties>
</file>